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30" windowWidth="14535" windowHeight="7785" tabRatio="799" activeTab="0"/>
  </bookViews>
  <sheets>
    <sheet name="Logframe Kir" sheetId="1" r:id="rId1"/>
    <sheet name="Budget Yr 1" sheetId="2" r:id="rId2"/>
    <sheet name="Budget Yr 2" sheetId="3" r:id="rId3"/>
    <sheet name="Budget Yr 3" sheetId="4" r:id="rId4"/>
    <sheet name="Gov contr" sheetId="5" state="hidden" r:id="rId5"/>
    <sheet name="Sheet1" sheetId="6" state="hidden" r:id="rId6"/>
  </sheets>
  <definedNames>
    <definedName name="_xlnm.Print_Area" localSheetId="1">'Budget Yr 1'!$A$1:$G$49</definedName>
    <definedName name="_xlnm.Print_Area" localSheetId="2">'Budget Yr 2'!$A$1:$G$49</definedName>
    <definedName name="_xlnm.Print_Area" localSheetId="3">'Budget Yr 3'!$A$1:$G$45</definedName>
    <definedName name="_xlnm.Print_Area" localSheetId="0">'Logframe Kir'!$A$2:$F$27</definedName>
    <definedName name="Z_3EA7F756_90A9_439F_BCEE_4BF2A42A337E_.wvu.PrintArea" localSheetId="1" hidden="1">'Budget Yr 1'!$A$1:$G$40</definedName>
    <definedName name="Z_3EA7F756_90A9_439F_BCEE_4BF2A42A337E_.wvu.PrintArea" localSheetId="2" hidden="1">'Budget Yr 2'!$A$1:$G$39</definedName>
    <definedName name="Z_3EA7F756_90A9_439F_BCEE_4BF2A42A337E_.wvu.PrintArea" localSheetId="3" hidden="1">'Budget Yr 3'!$A$1:$G$35</definedName>
    <definedName name="Z_3EA7F756_90A9_439F_BCEE_4BF2A42A337E_.wvu.PrintArea" localSheetId="0" hidden="1">'Logframe Kir'!$A$2:$F$21</definedName>
    <definedName name="Z_44D7902A_CF2F_4040_B2A8_09CA35312D29_.wvu.PrintArea" localSheetId="1" hidden="1">'Budget Yr 1'!$A$1:$G$49</definedName>
    <definedName name="Z_44D7902A_CF2F_4040_B2A8_09CA35312D29_.wvu.PrintArea" localSheetId="2" hidden="1">'Budget Yr 2'!$A$1:$G$49</definedName>
    <definedName name="Z_44D7902A_CF2F_4040_B2A8_09CA35312D29_.wvu.PrintArea" localSheetId="3" hidden="1">'Budget Yr 3'!$A$1:$G$45</definedName>
    <definedName name="Z_44D7902A_CF2F_4040_B2A8_09CA35312D29_.wvu.PrintArea" localSheetId="0" hidden="1">'Logframe Kir'!$A$2:$F$27</definedName>
    <definedName name="Z_5981940A_FC3A_4CB7_B4DC_59BA038CA5CD_.wvu.PrintArea" localSheetId="1" hidden="1">'Budget Yr 1'!$A$1:$G$40</definedName>
    <definedName name="Z_5981940A_FC3A_4CB7_B4DC_59BA038CA5CD_.wvu.PrintArea" localSheetId="2" hidden="1">'Budget Yr 2'!$A$1:$G$39</definedName>
    <definedName name="Z_5981940A_FC3A_4CB7_B4DC_59BA038CA5CD_.wvu.PrintArea" localSheetId="3" hidden="1">'Budget Yr 3'!$A$1:$G$35</definedName>
    <definedName name="Z_5981940A_FC3A_4CB7_B4DC_59BA038CA5CD_.wvu.PrintArea" localSheetId="0" hidden="1">'Logframe Kir'!$A$2:$F$21</definedName>
    <definedName name="Z_5C4A82A6_0D9A_43BC_AD8E_4B3A7D11C7BF_.wvu.PrintArea" localSheetId="0" hidden="1">'Logframe Kir'!$A$1:$F$21</definedName>
    <definedName name="Z_6C2E2020_4DE8_4225_9416_9DD744A4F0D0_.wvu.PrintArea" localSheetId="1" hidden="1">'Budget Yr 1'!$A$1:$G$49</definedName>
    <definedName name="Z_6C2E2020_4DE8_4225_9416_9DD744A4F0D0_.wvu.PrintArea" localSheetId="2" hidden="1">'Budget Yr 2'!$A$1:$G$49</definedName>
    <definedName name="Z_6C2E2020_4DE8_4225_9416_9DD744A4F0D0_.wvu.PrintArea" localSheetId="3" hidden="1">'Budget Yr 3'!$A$1:$G$45</definedName>
    <definedName name="Z_6C2E2020_4DE8_4225_9416_9DD744A4F0D0_.wvu.PrintArea" localSheetId="0" hidden="1">'Logframe Kir'!$A$2:$F$27</definedName>
    <definedName name="Z_6C2E2020_4DE8_4225_9416_9DD744A4F0D0_.wvu.Rows" localSheetId="1" hidden="1">'Budget Yr 1'!$37:$37,'Budget Yr 1'!$54:$60</definedName>
    <definedName name="Z_6C2E2020_4DE8_4225_9416_9DD744A4F0D0_.wvu.Rows" localSheetId="3" hidden="1">'Budget Yr 3'!$13:$17,'Budget Yr 3'!$27:$29,'Budget Yr 3'!$40:$40</definedName>
    <definedName name="Z_87D422DE_39DA_4E95_9BB9_B1BF84DD6F1B_.wvu.PrintArea" localSheetId="1" hidden="1">'Budget Yr 1'!$A$1:$G$49</definedName>
    <definedName name="Z_87D422DE_39DA_4E95_9BB9_B1BF84DD6F1B_.wvu.PrintArea" localSheetId="2" hidden="1">'Budget Yr 2'!$A$1:$G$49</definedName>
    <definedName name="Z_87D422DE_39DA_4E95_9BB9_B1BF84DD6F1B_.wvu.PrintArea" localSheetId="3" hidden="1">'Budget Yr 3'!$A$1:$G$45</definedName>
    <definedName name="Z_87D422DE_39DA_4E95_9BB9_B1BF84DD6F1B_.wvu.PrintArea" localSheetId="0" hidden="1">'Logframe Kir'!$A$2:$F$27</definedName>
    <definedName name="Z_87D422DE_39DA_4E95_9BB9_B1BF84DD6F1B_.wvu.Rows" localSheetId="1" hidden="1">'Budget Yr 1'!$37:$37,'Budget Yr 1'!$54:$60</definedName>
    <definedName name="Z_87D422DE_39DA_4E95_9BB9_B1BF84DD6F1B_.wvu.Rows" localSheetId="3" hidden="1">'Budget Yr 3'!$13:$17,'Budget Yr 3'!$27:$29,'Budget Yr 3'!$40:$40</definedName>
    <definedName name="Z_9B37FEC2_AF46_4C52_A549_5344D6B6DB72_.wvu.PrintArea" localSheetId="0" hidden="1">'Logframe Kir'!$A$1:$F$21</definedName>
    <definedName name="Z_CD8518FF_62AE_4A0E_A26C_5A0DE35C0ECB_.wvu.PrintArea" localSheetId="0" hidden="1">'Logframe Kir'!$A$1:$F$21</definedName>
    <definedName name="Z_E3F8120B_C493_4823_927F_062CA9E9B9DF_.wvu.PrintArea" localSheetId="0" hidden="1">'Logframe Kir'!$A$2:$F$21</definedName>
    <definedName name="Z_F3C94B94_D941_4074_90CF_BDFF00E94111_.wvu.PrintArea" localSheetId="0" hidden="1">'Logframe Kir'!$A$1:$F$21</definedName>
  </definedNames>
  <calcPr fullCalcOnLoad="1"/>
</workbook>
</file>

<file path=xl/comments3.xml><?xml version="1.0" encoding="utf-8"?>
<comments xmlns="http://schemas.openxmlformats.org/spreadsheetml/2006/main">
  <authors>
    <author>Patrick Tuimalealiifano</author>
  </authors>
  <commentList>
    <comment ref="A17" authorId="0">
      <text>
        <r>
          <rPr>
            <sz val="11"/>
            <color indexed="8"/>
            <rFont val="Calibri"/>
            <family val="2"/>
          </rPr>
          <t>Patrick Tuimalealiifano:</t>
        </r>
        <r>
          <rPr>
            <sz val="11"/>
            <color theme="1"/>
            <rFont val="Calibri"/>
            <family val="2"/>
          </rPr>
          <t xml:space="preserve">
Note: No GMS was charged on the budget line allocated to the DTIS. A separate budget will be prepared for the DTIS update inclusive of GMS.</t>
        </r>
        <r>
          <rPr>
            <sz val="11"/>
            <color indexed="8"/>
            <rFont val="Calibri"/>
            <family val="2"/>
          </rPr>
          <t>Patrick Tuimalealiifano:</t>
        </r>
        <r>
          <rPr>
            <sz val="11"/>
            <color theme="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<sst xmlns="http://schemas.openxmlformats.org/spreadsheetml/2006/main" count="587" uniqueCount="265">
  <si>
    <t>Goal</t>
  </si>
  <si>
    <t>Indicators</t>
  </si>
  <si>
    <t>Baseline</t>
  </si>
  <si>
    <t>Targets</t>
  </si>
  <si>
    <t>Assumptions / Risks</t>
  </si>
  <si>
    <t>Outcome 1</t>
  </si>
  <si>
    <t>Outcome 2</t>
  </si>
  <si>
    <t>Outcome 3</t>
  </si>
  <si>
    <t>Budget Year 1</t>
  </si>
  <si>
    <t>Description of activity</t>
  </si>
  <si>
    <t>Frequency</t>
  </si>
  <si>
    <t>Inputs</t>
  </si>
  <si>
    <t>Unit costs USD</t>
  </si>
  <si>
    <t>Total USD</t>
  </si>
  <si>
    <t>12 months</t>
  </si>
  <si>
    <t>Sub-total Outcome 1</t>
  </si>
  <si>
    <t>twice a year</t>
  </si>
  <si>
    <t>UNDP mangagment fees (GMS)</t>
  </si>
  <si>
    <t>Miscellaneous</t>
  </si>
  <si>
    <t>TOTAL BUDGET YEAR 1</t>
  </si>
  <si>
    <t>UNDP Fiji MCO oversight missions</t>
  </si>
  <si>
    <t>Sub-total Outcome 2</t>
  </si>
  <si>
    <t>Description</t>
  </si>
  <si>
    <t>Total</t>
  </si>
  <si>
    <t>Salaries</t>
  </si>
  <si>
    <t>Rent</t>
  </si>
  <si>
    <t>Year 1</t>
  </si>
  <si>
    <t>Year 2</t>
  </si>
  <si>
    <t>Year 3</t>
  </si>
  <si>
    <t>Source of Verification / Frequency</t>
  </si>
  <si>
    <t>Purpose</t>
  </si>
  <si>
    <t>Source / Frequency</t>
  </si>
  <si>
    <t>Commitment of Govt and donors</t>
  </si>
  <si>
    <t>Once</t>
  </si>
  <si>
    <t>Telecomms costs</t>
  </si>
  <si>
    <t>Office supplies</t>
  </si>
  <si>
    <t>Sundries</t>
  </si>
  <si>
    <t xml:space="preserve"> </t>
  </si>
  <si>
    <t>Electricity</t>
  </si>
  <si>
    <t>Furniture</t>
  </si>
  <si>
    <t>Advertising cost</t>
  </si>
  <si>
    <t>Stationery</t>
  </si>
  <si>
    <t>Office costs</t>
  </si>
  <si>
    <t>Sub-total Outcome 3</t>
  </si>
  <si>
    <t>National statistics; UNDP; World Bank</t>
  </si>
  <si>
    <t>national statistics; UNDP; World Bank</t>
  </si>
  <si>
    <t xml:space="preserve">Outcome indicators on trade performance, poverty reduction, and equality are influenced by many factors. The link between the project’s results and outcome are not automatic. 
</t>
  </si>
  <si>
    <t>Quarterly and ad hoc NSC/TPAC meetings (Note: sitting allowances are not payable)</t>
  </si>
  <si>
    <t>Office refurbishment</t>
  </si>
  <si>
    <t>Labour and materials</t>
  </si>
  <si>
    <t>2 Laptop computers, docking stations, keyboards, LCD monitors etc</t>
  </si>
  <si>
    <t>1 desktop computer</t>
  </si>
  <si>
    <t>3 storage disk drives</t>
  </si>
  <si>
    <t>1 laser printer</t>
  </si>
  <si>
    <t>Freight costs furn &amp; equip.Suva/Kiribati</t>
  </si>
  <si>
    <t>ICT networking, setup etc</t>
  </si>
  <si>
    <t xml:space="preserve">EIF Office Assistant </t>
  </si>
  <si>
    <t>3 times a year</t>
  </si>
  <si>
    <t>Air Ticket, DSA, TE</t>
  </si>
  <si>
    <t xml:space="preserve">Meeting costs - venue, refreshments, materials </t>
  </si>
  <si>
    <t xml:space="preserve">$500 * 3 national AfT Meetings </t>
  </si>
  <si>
    <t xml:space="preserve">Once </t>
  </si>
  <si>
    <t xml:space="preserve">Scheduled round table meetings with donors </t>
  </si>
  <si>
    <t xml:space="preserve">Conduct national AfT meetings </t>
  </si>
  <si>
    <t>Attend Regional Aid for Trade Meetings.</t>
  </si>
  <si>
    <t xml:space="preserve">Salary </t>
  </si>
  <si>
    <t>2000*12</t>
  </si>
  <si>
    <t>1250*12</t>
  </si>
  <si>
    <t>833*12</t>
  </si>
  <si>
    <t xml:space="preserve">Meeting costs-Venue, materials, refreshments </t>
  </si>
  <si>
    <t>None/0</t>
  </si>
  <si>
    <t>Progress against baseline (av. 3 years of project implementation)</t>
  </si>
  <si>
    <t xml:space="preserve">It is recognised that the EIF should contribute towards progress on the context indicators. As these performance indicators on trade are influenced by many variables, a direct link between the EIF programme in EIF countries and the results to be measured through the indicators cannot be established.
</t>
  </si>
  <si>
    <t>3 year average (2010-2013)</t>
  </si>
  <si>
    <t>customs data, COMTRADE</t>
  </si>
  <si>
    <t xml:space="preserve">Project reports; other documents produced by the project e.g. NIU reports and consultations with relevant EIF stakholders (NIU, FP, DF and other DPs). </t>
  </si>
  <si>
    <t>NIU/FP/DF reports. National Development Strategies. Other reports/assessmets of trade mainstreaming.</t>
  </si>
  <si>
    <t>3,000 * 3 persons</t>
  </si>
  <si>
    <t xml:space="preserve">Equipment -Software </t>
  </si>
  <si>
    <t>Very limited capacities to indipendently formulate, implement and monitor trade policies.</t>
  </si>
  <si>
    <t>Trade is not strategically mainstreamed in KDP or in sector policies (2 in 5 in a five-point scale). No coherent trade policy and legal framework. DTIS validated in 2012.</t>
  </si>
  <si>
    <t>Project reports; Government aid monitoring reports and statistics</t>
  </si>
  <si>
    <t>Kribati succesfully integrate into the global trading system with a view to contributing to poverty reduction and sustainable development</t>
  </si>
  <si>
    <t>G3. Poverty head count.</t>
  </si>
  <si>
    <t>G4. Per capita growth rate.</t>
  </si>
  <si>
    <t>G5. Gini-coefficient.</t>
  </si>
  <si>
    <t xml:space="preserve">To develop the capacities in Kiribati to formulate, implement and asses trade related strategies, mainstream trade in national development planning process and the coordinated delivery of Aid for trade related initiatives. </t>
  </si>
  <si>
    <t>P1. Value of non-oil goods traded.</t>
  </si>
  <si>
    <t>P2. Non-oil goods trade diversification.</t>
  </si>
  <si>
    <t>P6. SMEs registered for import and export trade.</t>
  </si>
  <si>
    <t>New. Level of capacity of  MCIC to undertake trade related functions (indicator and targets to be reviewed in the 2nd year of project implementation)</t>
  </si>
  <si>
    <t>O1.3. Level of capacity of the NIU to perform fiduciary programme management function for Tier 1 ‘Support to NIAs‘ project.</t>
  </si>
  <si>
    <t>Project reports; UNDP mission reports; project audits</t>
  </si>
  <si>
    <t>O1.4. Kiribati has up-to-date (not older than five years) trade strategies.</t>
  </si>
  <si>
    <t xml:space="preserve">Trade Policy and Act; Project reports; other documents produced by the project e.g. NIU reports and consultations with relevant EIF stakholders (NIU, FP, DF and other DPs). </t>
  </si>
  <si>
    <t>O1.6. Quality trade strategy implemented.</t>
  </si>
  <si>
    <t>1. Implementation of at least 60% of planned actions in the Trade Policy for a given year</t>
  </si>
  <si>
    <t>Trade Policy and Act; Project reports; other documents produced by the project e.g. NIU reports and consultations with relevant EIF stakholders (NIU, FP, DF and other DPs).</t>
  </si>
  <si>
    <t>Kiribati mainstreams trade into  national development strategies and plans (EIF Outcome 2)</t>
  </si>
  <si>
    <t>O2.1. Trade in PRSP and/or national development strategies</t>
  </si>
  <si>
    <t>1. Trade is mainstreamed satisfactorily (expert assessment, 3 or above in a five-point scale) in KDP and sector policies</t>
  </si>
  <si>
    <t>O3.1. Availability of an annual rolling implementation overview integrating all trade-related government and donor-supported activities</t>
  </si>
  <si>
    <t xml:space="preserve">1. All AfT projects are monitored by BPC through an updated donor matrix. </t>
  </si>
  <si>
    <t>O3.2. Frequency of government and donor consultations on trade-related matters.</t>
  </si>
  <si>
    <t xml:space="preserve">1. AfT is visible in aid coordination mechanisms; 2. At least one aid coordination meeting with a session dedicated to trade/AfT is held per year </t>
  </si>
  <si>
    <t>O3.4. Number  joint donor initiatives in the trade area</t>
  </si>
  <si>
    <t xml:space="preserve">1. At least one new joint donor initiative is launched by 2017; </t>
  </si>
  <si>
    <t>O4.3. AfT flows to Kiribati</t>
  </si>
  <si>
    <t>Project reports; Government aid monitoring reports and statistics; query to OECD CRS;</t>
  </si>
  <si>
    <t>O4.4. Number and amount of projects funded by donors related to the DTIS Action Matrix</t>
  </si>
  <si>
    <t xml:space="preserve">Annex 2 - Logical Framework - EIF Tier 1 </t>
  </si>
  <si>
    <t xml:space="preserve">Trade Capacity Building </t>
  </si>
  <si>
    <t>in Kiribati</t>
  </si>
  <si>
    <t>Outcome 4</t>
  </si>
  <si>
    <t>O4.2. Government budget exists for the implementation of Kiribati's trade strategy</t>
  </si>
  <si>
    <t>O4.1. A medium term implementation integrates DTIS/Action Matrix priorities</t>
  </si>
  <si>
    <t xml:space="preserve">Medium term plan </t>
  </si>
  <si>
    <t>National accounts</t>
  </si>
  <si>
    <t>Severe financial constraints in Kiribati's public finance.</t>
  </si>
  <si>
    <t>1. A medium term plan is prepared by year 2 to drive the resource mobilization strategy for the Trade Policy Framework.</t>
  </si>
  <si>
    <t>1. Increased AfT flows.</t>
  </si>
  <si>
    <t>Staff retention put at riks the sustainability of capacity development interventions.</t>
  </si>
  <si>
    <t>Trade policy is the prerequisite.</t>
  </si>
  <si>
    <t>1. At least one project submitted per year of implementation.</t>
  </si>
  <si>
    <t>1. Identification of budget lines for the implementation of Kiribati's trade policy in national accounts.</t>
  </si>
  <si>
    <t>1. Documented progress in achieving a sufficient level of capacity in BCP (project management); 2. MCIC/BPC skills enhanced in procurement and human resources management (expert assessment, yes/no); 3. Technical and financial support missions are conducted by UNDP twice a year.</t>
  </si>
  <si>
    <t>1. Trade Policy developed by the 2nd year of implementation; 2 Trade Act endorsed by the 2nd year of implementation; DTIS produce by 3rd year of implementation.</t>
  </si>
  <si>
    <t>1. Capacity needs assessment and capacity development plan established by the first year of implementation; 2. At least 60 percent of priority actions contained in the capacity development plan are completed.</t>
  </si>
  <si>
    <t>Sufficient institutional and management capacity built in Kiribati to formulate and implement trade-related policies (EIF Outcome 1)</t>
  </si>
  <si>
    <t>Coordinated Aid for Trade delivery by donors and implementing agencies to implement the trade policy framework and DTIS Action Matrix (EIF Outcome 3)</t>
  </si>
  <si>
    <t>EIF Accounts/Admin Officer</t>
  </si>
  <si>
    <t>EIF Project Manager</t>
  </si>
  <si>
    <t>2 per year</t>
  </si>
  <si>
    <t>2*$500 per meeting</t>
  </si>
  <si>
    <t>1.2 Recruit local project staff</t>
  </si>
  <si>
    <t>Sub-total Outcome 4</t>
  </si>
  <si>
    <t>1.3 Develop work schedules, tools, procedures in BPC</t>
  </si>
  <si>
    <t>1.4 Produce/implement a capacity development plan</t>
  </si>
  <si>
    <t>1.5 Establish  training and mentoring programme</t>
  </si>
  <si>
    <t xml:space="preserve">1.6 Develop an integrated investment policy </t>
  </si>
  <si>
    <t>1.7 Update the DTIS</t>
  </si>
  <si>
    <t xml:space="preserve">2.1 Conducting mainstreaming trade workshops </t>
  </si>
  <si>
    <t>2.2 Foster dialogueand consultations on trade</t>
  </si>
  <si>
    <t>2.3 Mainstream trade in the KDP and sectors</t>
  </si>
  <si>
    <t xml:space="preserve">2.4 Develop and maintain a communication strategy </t>
  </si>
  <si>
    <t xml:space="preserve">3.1 Donor consultations and communication </t>
  </si>
  <si>
    <t>3.3 Capture AfT in Kiribati's aid management system</t>
  </si>
  <si>
    <t>3.2 Participation of Kiribati in national and regional for a</t>
  </si>
  <si>
    <t xml:space="preserve">3.4 Promote joint AfT initiatives </t>
  </si>
  <si>
    <t xml:space="preserve">4.1 Mainstream AfT in national budgeting </t>
  </si>
  <si>
    <t>4.3 Draft and submit Tier 2 AfT project proposals</t>
  </si>
  <si>
    <t>Production of report and validation</t>
  </si>
  <si>
    <t>once</t>
  </si>
  <si>
    <t>fees consultants; meetings, etc</t>
  </si>
  <si>
    <t>variable</t>
  </si>
  <si>
    <t>3,000 * 4 persons</t>
  </si>
  <si>
    <t>Trade mainstreamining workshops and on-the-job training for EIF officials, NSC, NIU members and Government  planners</t>
  </si>
  <si>
    <t>3 per year</t>
  </si>
  <si>
    <t>Fees consultant/domestic travel/DSA, TE, incidentals, etc.</t>
  </si>
  <si>
    <t xml:space="preserve">20 days </t>
  </si>
  <si>
    <t>Fees consultant/ incidentals, etc.</t>
  </si>
  <si>
    <t>2.2 Foster dialogue and consultations on trade</t>
  </si>
  <si>
    <t>plane ticket/DSA/TE adn incidentals</t>
  </si>
  <si>
    <t>2,000 * 2</t>
  </si>
  <si>
    <t xml:space="preserve">Audit Cost </t>
  </si>
  <si>
    <t>Once a year</t>
  </si>
  <si>
    <t xml:space="preserve">Professional Services </t>
  </si>
  <si>
    <t>Assistance to Statistics Dept for sex disaggregated poverty data</t>
  </si>
  <si>
    <t>Local consultants</t>
  </si>
  <si>
    <t>based on needs</t>
  </si>
  <si>
    <t>In house meeting costs -i.e.  materials, refreshments etc.</t>
  </si>
  <si>
    <t>3 day workshops/ approx 30 people</t>
  </si>
  <si>
    <t>Independent evaluation of the project results, challenges and way forward</t>
  </si>
  <si>
    <t xml:space="preserve">3 weeks </t>
  </si>
  <si>
    <t xml:space="preserve">Consultation fees </t>
  </si>
  <si>
    <t xml:space="preserve">Lump sum payment </t>
  </si>
  <si>
    <t>Salary costs, allowances and international travel, recruitment costs</t>
  </si>
  <si>
    <t>Lump sum contract to be negotiated</t>
  </si>
  <si>
    <t>3.2 Participation of Kiribati in national and regional trade related fora</t>
  </si>
  <si>
    <t>TA to asssit the GoK to take stock of AfT initiatives and upload in the national aid management system.</t>
  </si>
  <si>
    <t xml:space="preserve">Scheduled round table meetings with Government agencies, donors &amp; development partners </t>
  </si>
  <si>
    <t>2*$2000per meeting</t>
  </si>
  <si>
    <t xml:space="preserve">once </t>
  </si>
  <si>
    <t>$2,000 per meeting</t>
  </si>
  <si>
    <t xml:space="preserve">Conduct national consultation meetings with donors, private sector and development partners to develop resource mobilization strategy </t>
  </si>
  <si>
    <t>1000*2</t>
  </si>
  <si>
    <t>twice per year</t>
  </si>
  <si>
    <t>1.6 Develop and integrated trade policy framework</t>
  </si>
  <si>
    <t xml:space="preserve">1.7 Develop an integrated investment policy </t>
  </si>
  <si>
    <t>Production of TPF and correspnding legislation</t>
  </si>
  <si>
    <t>Production of Investment policy and correspnding legislation</t>
  </si>
  <si>
    <t>Office maintenance</t>
  </si>
  <si>
    <t>Quarterly and annual NSC/TPAC board meetings (Note: sitting allowances are not payable)</t>
  </si>
  <si>
    <t>4 per year</t>
  </si>
  <si>
    <t>$400 per meeting</t>
  </si>
  <si>
    <t xml:space="preserve">300 per meeting </t>
  </si>
  <si>
    <t>8 months</t>
  </si>
  <si>
    <t>TA to facilitate mainstreaming AfT into the national budgeting system</t>
  </si>
  <si>
    <t xml:space="preserve">12 months  </t>
  </si>
  <si>
    <t>TA to undertake gap analysis and develop resource mobilization strategy</t>
  </si>
  <si>
    <t>once a year</t>
  </si>
  <si>
    <t xml:space="preserve">$500 * 2 national AfT Meetings </t>
  </si>
  <si>
    <t>2*$2500per meeting</t>
  </si>
  <si>
    <t>2*$1000 per meeting</t>
  </si>
  <si>
    <t>$2000 per meeting</t>
  </si>
  <si>
    <t>2*$2000 per meeting</t>
  </si>
  <si>
    <t xml:space="preserve">Outcome 4: Kiribati secures sufficient resources in support of the trade policy framework and DTIS Action Matrix </t>
  </si>
  <si>
    <t>Outcome 3: Coordinated Aid for Trade delivery by donors and implementing agencies to implement the trade policy framework and DTIS Action Matrix</t>
  </si>
  <si>
    <t>Outcome 2: Kiribati mainstreams trade into  national development strategies and plans</t>
  </si>
  <si>
    <t>Outcome 1: Sufficient institutional and management capacity built in Kiribati to formulate and implement trade-related policies</t>
  </si>
  <si>
    <t xml:space="preserve">Outcome 1: Sufficient institutional and management capacity built in Kiribati to formulate and implement trade-related policies </t>
  </si>
  <si>
    <t xml:space="preserve">Outcome 2: Kiribati mainstreams trade into  national development strategies and plans </t>
  </si>
  <si>
    <t xml:space="preserve">Outcome 3: Coordinated Aid for Trade delivery by donors and implementing agencies to implement the trade policy framework and DTIS Action Matrix </t>
  </si>
  <si>
    <t xml:space="preserve">3.3 Promote joint AfT initiatives </t>
  </si>
  <si>
    <t>1.3 Update the DTIS</t>
  </si>
  <si>
    <t xml:space="preserve">1.5 Monitoring and Evaluation </t>
  </si>
  <si>
    <t>4.2 Draft and submit Tier 2 AfT project proposals</t>
  </si>
  <si>
    <t xml:space="preserve">1.4 Monitoring and Evaluation </t>
  </si>
  <si>
    <t>Kiribati secures sufficient resources in support of the trade policy framework and DTIS Action Matrix (EIF Outcome 4)</t>
  </si>
  <si>
    <t>1.1 Refurbished and equip the office</t>
  </si>
  <si>
    <t>1.3 Develop work schedules, tools, and procedures</t>
  </si>
  <si>
    <t>1.6 Develop an integrated trade policy framework</t>
  </si>
  <si>
    <t>UNDP Fiji MCO project management and financial reporting training</t>
  </si>
  <si>
    <t>Develop the capacity of MCIC and BPC</t>
  </si>
  <si>
    <t xml:space="preserve">2.1 Conduct mainstreaming trade workshops </t>
  </si>
  <si>
    <t>3.2 Participation of Kiribati in national and regional fora</t>
  </si>
  <si>
    <t>4.2 Develop resource mobilization strategy</t>
  </si>
  <si>
    <t>1.6 Recruit an International Trade Advisor</t>
  </si>
  <si>
    <t>Attend Regional Aid for Trade Meetings</t>
  </si>
  <si>
    <t xml:space="preserve">Audit </t>
  </si>
  <si>
    <t>1.4 Commisssion research and data collection</t>
  </si>
  <si>
    <t>1.5 Establish training and mentoring programme</t>
  </si>
  <si>
    <t>2.4 Develop and maintain a communication strategy</t>
  </si>
  <si>
    <t>TOTAL BUDGET YEAR 2</t>
  </si>
  <si>
    <t>TOTAL BUDGET YEAR 3</t>
  </si>
  <si>
    <t>1.3 Develop work schedules, tools, procedures</t>
  </si>
  <si>
    <t>1.8 Commisssion research and data collection</t>
  </si>
  <si>
    <t>Budget Year 3</t>
  </si>
  <si>
    <t xml:space="preserve">Account </t>
  </si>
  <si>
    <t>Account</t>
  </si>
  <si>
    <t>4.2 Develop a resource mobilization strategy</t>
  </si>
  <si>
    <t>Budget Year 2</t>
  </si>
  <si>
    <t>Government contribution</t>
  </si>
  <si>
    <t xml:space="preserve">1.8 Monitoring and Evaluation </t>
  </si>
  <si>
    <t>1.9 Recruit an International Trade Advisor</t>
  </si>
  <si>
    <t>3.2 Participation of Kiribati in national and regional trade related for a</t>
  </si>
  <si>
    <t xml:space="preserve">Aid Management System Consultation Meetings </t>
  </si>
  <si>
    <t>1 per year</t>
  </si>
  <si>
    <t>1,500 per meeting</t>
  </si>
  <si>
    <t>4,000 * 2</t>
  </si>
  <si>
    <t>Grant to assist with improved services to clients based on capacity needs assessment</t>
  </si>
  <si>
    <t>Meeting minutes
Workshop reports</t>
  </si>
  <si>
    <t xml:space="preserve">No. Of  KCCI meetings-% attendance, participation of women 
No. of Public/Private sector consultations
</t>
  </si>
  <si>
    <t>Weak private sector, limited/ad hoc dialogue on trade issues
KCCI membership =   xx members</t>
  </si>
  <si>
    <t>Commitment of all stakeholders
including KCCI and BPC/MCIC</t>
  </si>
  <si>
    <t xml:space="preserve">KCCI a credible organisation meeting at least quarterly and representing the private sector, including women in business, in trade discussions;
Regular dialogue with BPC/MCIC established </t>
  </si>
  <si>
    <t>Capacity of the KCCI enhanced to participate as a credible representative of the private sector in Kiribati's trade agenda</t>
  </si>
  <si>
    <t>20 days</t>
  </si>
  <si>
    <t xml:space="preserve">10 days </t>
  </si>
  <si>
    <t>MOU for KCCI (based on capacity assessment)</t>
  </si>
  <si>
    <t>2.2 Capacity of the KCCI enhanced to participate as a credible representative of the private sector in Kiribati's trade agenda</t>
  </si>
  <si>
    <t>Develop a communications strategy, including library and strategic and effective use of the media</t>
  </si>
  <si>
    <t>yr1</t>
  </si>
  <si>
    <t>yr2</t>
  </si>
  <si>
    <t>yr3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</si>
</sst>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0" fontId="45" fillId="7" borderId="12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45" fillId="7" borderId="10" xfId="0" applyFont="1" applyFill="1" applyBorder="1" applyAlignment="1">
      <alignment vertical="center" wrapText="1"/>
    </xf>
    <xf numFmtId="3" fontId="45" fillId="7" borderId="11" xfId="0" applyNumberFormat="1" applyFont="1" applyFill="1" applyBorder="1" applyAlignment="1">
      <alignment vertical="center" wrapText="1"/>
    </xf>
    <xf numFmtId="0" fontId="45" fillId="11" borderId="12" xfId="0" applyFont="1" applyFill="1" applyBorder="1" applyAlignment="1">
      <alignment horizontal="left"/>
    </xf>
    <xf numFmtId="0" fontId="45" fillId="11" borderId="10" xfId="0" applyFont="1" applyFill="1" applyBorder="1" applyAlignment="1">
      <alignment vertical="center" wrapText="1"/>
    </xf>
    <xf numFmtId="3" fontId="45" fillId="11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5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Border="1" applyAlignment="1">
      <alignment vertical="center"/>
    </xf>
    <xf numFmtId="3" fontId="0" fillId="0" borderId="13" xfId="0" applyNumberFormat="1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3" fontId="0" fillId="33" borderId="13" xfId="0" applyNumberForma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3" fontId="0" fillId="33" borderId="13" xfId="0" applyNumberFormat="1" applyFill="1" applyBorder="1" applyAlignment="1">
      <alignment vertical="center"/>
    </xf>
    <xf numFmtId="0" fontId="0" fillId="33" borderId="13" xfId="0" applyFill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3" fontId="0" fillId="33" borderId="13" xfId="0" applyNumberFormat="1" applyFill="1" applyBorder="1" applyAlignment="1">
      <alignment horizontal="right"/>
    </xf>
    <xf numFmtId="0" fontId="0" fillId="0" borderId="14" xfId="0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0" fontId="45" fillId="4" borderId="11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left" vertical="top" wrapText="1"/>
    </xf>
    <xf numFmtId="3" fontId="0" fillId="0" borderId="14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47" fillId="0" borderId="15" xfId="0" applyFont="1" applyFill="1" applyBorder="1" applyAlignment="1">
      <alignment vertical="top" wrapText="1"/>
    </xf>
    <xf numFmtId="0" fontId="47" fillId="0" borderId="16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vertical="top" wrapText="1"/>
    </xf>
    <xf numFmtId="0" fontId="45" fillId="7" borderId="18" xfId="0" applyFont="1" applyFill="1" applyBorder="1" applyAlignment="1">
      <alignment vertical="center" wrapText="1"/>
    </xf>
    <xf numFmtId="0" fontId="45" fillId="7" borderId="19" xfId="0" applyFont="1" applyFill="1" applyBorder="1" applyAlignment="1">
      <alignment vertical="center" wrapText="1"/>
    </xf>
    <xf numFmtId="3" fontId="45" fillId="7" borderId="2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top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4" fillId="0" borderId="15" xfId="39" applyFont="1" applyFill="1" applyBorder="1" applyAlignment="1">
      <alignment vertical="top" wrapText="1"/>
    </xf>
    <xf numFmtId="0" fontId="24" fillId="0" borderId="15" xfId="39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 vertical="center"/>
    </xf>
    <xf numFmtId="3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13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3" fontId="0" fillId="0" borderId="11" xfId="0" applyNumberFormat="1" applyFill="1" applyBorder="1" applyAlignment="1">
      <alignment vertical="center"/>
    </xf>
    <xf numFmtId="165" fontId="0" fillId="0" borderId="0" xfId="0" applyNumberFormat="1" applyAlignment="1">
      <alignment/>
    </xf>
    <xf numFmtId="165" fontId="45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Alignment="1">
      <alignment/>
    </xf>
    <xf numFmtId="3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/>
    </xf>
    <xf numFmtId="3" fontId="0" fillId="35" borderId="23" xfId="0" applyNumberFormat="1" applyFill="1" applyBorder="1" applyAlignment="1">
      <alignment vertical="center" wrapText="1"/>
    </xf>
    <xf numFmtId="3" fontId="0" fillId="35" borderId="2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horizontal="right" vertical="center" wrapText="1"/>
    </xf>
    <xf numFmtId="0" fontId="49" fillId="0" borderId="24" xfId="0" applyFont="1" applyBorder="1" applyAlignment="1">
      <alignment vertical="top" wrapText="1"/>
    </xf>
    <xf numFmtId="3" fontId="45" fillId="0" borderId="0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horizontal="right" vertical="center" wrapText="1"/>
    </xf>
    <xf numFmtId="0" fontId="0" fillId="33" borderId="13" xfId="0" applyFill="1" applyBorder="1" applyAlignment="1">
      <alignment horizontal="right" vertical="center" wrapText="1"/>
    </xf>
    <xf numFmtId="0" fontId="0" fillId="33" borderId="13" xfId="0" applyNumberFormat="1" applyFill="1" applyBorder="1" applyAlignment="1">
      <alignment vertical="center"/>
    </xf>
    <xf numFmtId="3" fontId="0" fillId="36" borderId="0" xfId="0" applyNumberFormat="1" applyFill="1" applyAlignment="1">
      <alignment/>
    </xf>
    <xf numFmtId="0" fontId="50" fillId="37" borderId="25" xfId="0" applyFont="1" applyFill="1" applyBorder="1" applyAlignment="1">
      <alignment horizontal="left" vertical="center" wrapText="1"/>
    </xf>
    <xf numFmtId="0" fontId="51" fillId="37" borderId="26" xfId="0" applyFont="1" applyFill="1" applyBorder="1" applyAlignment="1">
      <alignment horizontal="left" vertical="center" wrapText="1"/>
    </xf>
    <xf numFmtId="0" fontId="51" fillId="37" borderId="16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top" wrapText="1"/>
    </xf>
    <xf numFmtId="0" fontId="47" fillId="0" borderId="21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21" xfId="0" applyFont="1" applyFill="1" applyBorder="1" applyAlignment="1">
      <alignment horizontal="left" vertical="top" wrapText="1" indent="1"/>
    </xf>
    <xf numFmtId="0" fontId="47" fillId="0" borderId="24" xfId="0" applyFont="1" applyFill="1" applyBorder="1" applyAlignment="1">
      <alignment horizontal="left" vertical="top" wrapText="1" indent="1"/>
    </xf>
    <xf numFmtId="0" fontId="47" fillId="0" borderId="27" xfId="0" applyFont="1" applyFill="1" applyBorder="1" applyAlignment="1">
      <alignment horizontal="left" vertical="top" wrapText="1" indent="1"/>
    </xf>
    <xf numFmtId="0" fontId="47" fillId="0" borderId="21" xfId="0" applyFont="1" applyFill="1" applyBorder="1" applyAlignment="1">
      <alignment vertical="top" wrapText="1"/>
    </xf>
    <xf numFmtId="0" fontId="47" fillId="0" borderId="24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0" fontId="47" fillId="0" borderId="24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4" fillId="0" borderId="16" xfId="39" applyFont="1" applyFill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27" fillId="0" borderId="13" xfId="0" applyFont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47" fillId="0" borderId="29" xfId="0" applyFont="1" applyBorder="1" applyAlignment="1">
      <alignment vertical="top" wrapText="1"/>
    </xf>
    <xf numFmtId="0" fontId="47" fillId="0" borderId="29" xfId="0" applyFont="1" applyBorder="1" applyAlignment="1">
      <alignment vertical="top" wrapText="1"/>
    </xf>
    <xf numFmtId="0" fontId="0" fillId="33" borderId="12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45" fillId="38" borderId="10" xfId="0" applyFont="1" applyFill="1" applyBorder="1" applyAlignment="1">
      <alignment horizontal="left" vertical="top" wrapText="1"/>
    </xf>
    <xf numFmtId="0" fontId="45" fillId="38" borderId="11" xfId="0" applyFont="1" applyFill="1" applyBorder="1" applyAlignment="1">
      <alignment horizontal="left" vertical="top" wrapText="1"/>
    </xf>
    <xf numFmtId="0" fontId="45" fillId="39" borderId="12" xfId="0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horizontal="center" vertical="center" wrapText="1"/>
    </xf>
    <xf numFmtId="0" fontId="45" fillId="39" borderId="11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left" vertical="center" wrapText="1"/>
    </xf>
    <xf numFmtId="0" fontId="45" fillId="38" borderId="11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top" wrapText="1"/>
    </xf>
    <xf numFmtId="0" fontId="28" fillId="4" borderId="1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45" fillId="38" borderId="12" xfId="0" applyFont="1" applyFill="1" applyBorder="1" applyAlignment="1">
      <alignment horizontal="left" vertical="top"/>
    </xf>
    <xf numFmtId="0" fontId="45" fillId="38" borderId="12" xfId="0" applyFont="1" applyFill="1" applyBorder="1" applyAlignment="1">
      <alignment horizontal="left" vertical="center"/>
    </xf>
    <xf numFmtId="0" fontId="0" fillId="38" borderId="20" xfId="0" applyFill="1" applyBorder="1" applyAlignment="1">
      <alignment horizontal="left" vertical="top" wrapText="1"/>
    </xf>
    <xf numFmtId="0" fontId="0" fillId="38" borderId="14" xfId="0" applyFill="1" applyBorder="1" applyAlignment="1">
      <alignment vertical="center" wrapText="1"/>
    </xf>
    <xf numFmtId="3" fontId="0" fillId="38" borderId="14" xfId="0" applyNumberFormat="1" applyFill="1" applyBorder="1" applyAlignment="1">
      <alignment vertical="center" wrapText="1"/>
    </xf>
    <xf numFmtId="0" fontId="0" fillId="38" borderId="14" xfId="0" applyFill="1" applyBorder="1" applyAlignment="1">
      <alignment horizontal="right" vertical="center" wrapText="1"/>
    </xf>
    <xf numFmtId="0" fontId="45" fillId="38" borderId="12" xfId="0" applyFont="1" applyFill="1" applyBorder="1" applyAlignment="1">
      <alignment/>
    </xf>
    <xf numFmtId="0" fontId="45" fillId="38" borderId="11" xfId="0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vertical="center" wrapText="1"/>
    </xf>
    <xf numFmtId="3" fontId="0" fillId="38" borderId="13" xfId="0" applyNumberFormat="1" applyFill="1" applyBorder="1" applyAlignment="1">
      <alignment vertical="center" wrapText="1"/>
    </xf>
    <xf numFmtId="0" fontId="45" fillId="38" borderId="10" xfId="0" applyFont="1" applyFill="1" applyBorder="1" applyAlignment="1">
      <alignment/>
    </xf>
    <xf numFmtId="0" fontId="45" fillId="38" borderId="11" xfId="0" applyFont="1" applyFill="1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3" fontId="0" fillId="33" borderId="14" xfId="0" applyNumberFormat="1" applyFill="1" applyBorder="1" applyAlignment="1">
      <alignment vertical="center" wrapText="1"/>
    </xf>
    <xf numFmtId="0" fontId="52" fillId="0" borderId="13" xfId="0" applyFont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165" fontId="0" fillId="0" borderId="13" xfId="0" applyNumberFormat="1" applyFill="1" applyBorder="1" applyAlignment="1">
      <alignment vertical="center" wrapText="1"/>
    </xf>
    <xf numFmtId="0" fontId="0" fillId="0" borderId="31" xfId="0" applyBorder="1" applyAlignment="1">
      <alignment horizontal="left" vertical="center" wrapText="1"/>
    </xf>
    <xf numFmtId="165" fontId="0" fillId="0" borderId="13" xfId="42" applyNumberFormat="1" applyFont="1" applyFill="1" applyBorder="1" applyAlignment="1">
      <alignment vertical="center"/>
    </xf>
    <xf numFmtId="6" fontId="0" fillId="0" borderId="14" xfId="0" applyNumberFormat="1" applyFill="1" applyBorder="1" applyAlignment="1">
      <alignment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top" wrapText="1"/>
    </xf>
    <xf numFmtId="0" fontId="0" fillId="42" borderId="13" xfId="0" applyFill="1" applyBorder="1" applyAlignment="1">
      <alignment horizontal="left" vertical="top" wrapText="1"/>
    </xf>
    <xf numFmtId="0" fontId="0" fillId="42" borderId="10" xfId="0" applyFill="1" applyBorder="1" applyAlignment="1">
      <alignment vertical="center" wrapText="1"/>
    </xf>
    <xf numFmtId="3" fontId="0" fillId="42" borderId="10" xfId="0" applyNumberFormat="1" applyFill="1" applyBorder="1" applyAlignment="1">
      <alignment vertical="center" wrapText="1"/>
    </xf>
    <xf numFmtId="3" fontId="0" fillId="42" borderId="11" xfId="0" applyNumberForma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view="pageBreakPreview" zoomScaleSheetLayoutView="100" zoomScalePageLayoutView="0" workbookViewId="0" topLeftCell="A22">
      <selection activeCell="E26" sqref="D24:E26"/>
    </sheetView>
  </sheetViews>
  <sheetFormatPr defaultColWidth="9.140625" defaultRowHeight="15"/>
  <cols>
    <col min="1" max="1" width="32.7109375" style="47" customWidth="1"/>
    <col min="2" max="2" width="19.57421875" style="47" customWidth="1"/>
    <col min="3" max="3" width="28.8515625" style="47" customWidth="1"/>
    <col min="4" max="4" width="32.421875" style="47" customWidth="1"/>
    <col min="5" max="5" width="21.00390625" style="47" customWidth="1"/>
    <col min="6" max="6" width="28.7109375" style="47" customWidth="1"/>
    <col min="7" max="16384" width="9.140625" style="47" customWidth="1"/>
  </cols>
  <sheetData>
    <row r="1" ht="13.5" thickBot="1"/>
    <row r="2" spans="1:6" ht="33.75" customHeight="1" thickBot="1">
      <c r="A2" s="86" t="s">
        <v>110</v>
      </c>
      <c r="B2" s="87" t="s">
        <v>111</v>
      </c>
      <c r="C2" s="87" t="s">
        <v>112</v>
      </c>
      <c r="D2" s="87"/>
      <c r="E2" s="87"/>
      <c r="F2" s="88"/>
    </row>
    <row r="3" spans="1:6" ht="26.25" thickBot="1">
      <c r="A3" s="48" t="s">
        <v>0</v>
      </c>
      <c r="B3" s="49" t="s">
        <v>1</v>
      </c>
      <c r="C3" s="49" t="s">
        <v>2</v>
      </c>
      <c r="D3" s="49" t="s">
        <v>3</v>
      </c>
      <c r="E3" s="49" t="s">
        <v>29</v>
      </c>
      <c r="F3" s="49" t="s">
        <v>4</v>
      </c>
    </row>
    <row r="4" spans="1:6" ht="26.25" customHeight="1" thickBot="1">
      <c r="A4" s="89" t="s">
        <v>82</v>
      </c>
      <c r="B4" s="99" t="s">
        <v>83</v>
      </c>
      <c r="C4" s="41" t="s">
        <v>73</v>
      </c>
      <c r="D4" s="41" t="s">
        <v>71</v>
      </c>
      <c r="E4" s="42" t="s">
        <v>44</v>
      </c>
      <c r="F4" s="94" t="s">
        <v>46</v>
      </c>
    </row>
    <row r="5" spans="1:6" ht="26.25" thickBot="1">
      <c r="A5" s="89"/>
      <c r="B5" s="40" t="s">
        <v>84</v>
      </c>
      <c r="C5" s="41" t="s">
        <v>73</v>
      </c>
      <c r="D5" s="41" t="s">
        <v>71</v>
      </c>
      <c r="E5" s="41" t="s">
        <v>44</v>
      </c>
      <c r="F5" s="95"/>
    </row>
    <row r="6" spans="1:6" ht="26.25" thickBot="1">
      <c r="A6" s="89"/>
      <c r="B6" s="99" t="s">
        <v>85</v>
      </c>
      <c r="C6" s="41" t="s">
        <v>73</v>
      </c>
      <c r="D6" s="41" t="s">
        <v>71</v>
      </c>
      <c r="E6" s="42" t="s">
        <v>45</v>
      </c>
      <c r="F6" s="96"/>
    </row>
    <row r="7" spans="1:6" ht="13.5" thickBot="1">
      <c r="A7" s="48" t="s">
        <v>30</v>
      </c>
      <c r="B7" s="49" t="s">
        <v>1</v>
      </c>
      <c r="C7" s="49" t="s">
        <v>2</v>
      </c>
      <c r="D7" s="49" t="s">
        <v>3</v>
      </c>
      <c r="E7" s="49" t="s">
        <v>31</v>
      </c>
      <c r="F7" s="49" t="s">
        <v>4</v>
      </c>
    </row>
    <row r="8" spans="1:6" ht="26.25" customHeight="1" thickBot="1">
      <c r="A8" s="100" t="s">
        <v>86</v>
      </c>
      <c r="B8" s="40" t="s">
        <v>87</v>
      </c>
      <c r="C8" s="41" t="s">
        <v>73</v>
      </c>
      <c r="D8" s="41" t="s">
        <v>71</v>
      </c>
      <c r="E8" s="41" t="s">
        <v>74</v>
      </c>
      <c r="F8" s="97" t="s">
        <v>72</v>
      </c>
    </row>
    <row r="9" spans="1:6" ht="26.25" thickBot="1">
      <c r="A9" s="100"/>
      <c r="B9" s="40" t="s">
        <v>88</v>
      </c>
      <c r="C9" s="41" t="s">
        <v>73</v>
      </c>
      <c r="D9" s="41" t="s">
        <v>71</v>
      </c>
      <c r="E9" s="41" t="s">
        <v>74</v>
      </c>
      <c r="F9" s="98"/>
    </row>
    <row r="10" spans="1:6" ht="39" thickBot="1">
      <c r="A10" s="101"/>
      <c r="B10" s="41" t="s">
        <v>89</v>
      </c>
      <c r="C10" s="41" t="s">
        <v>73</v>
      </c>
      <c r="D10" s="41" t="s">
        <v>71</v>
      </c>
      <c r="E10" s="41" t="s">
        <v>74</v>
      </c>
      <c r="F10" s="99"/>
    </row>
    <row r="11" spans="1:6" ht="13.5" thickBot="1">
      <c r="A11" s="48" t="s">
        <v>5</v>
      </c>
      <c r="B11" s="49" t="s">
        <v>1</v>
      </c>
      <c r="C11" s="49" t="s">
        <v>2</v>
      </c>
      <c r="D11" s="49" t="s">
        <v>3</v>
      </c>
      <c r="E11" s="49" t="s">
        <v>31</v>
      </c>
      <c r="F11" s="49" t="s">
        <v>4</v>
      </c>
    </row>
    <row r="12" spans="1:6" ht="102.75" thickBot="1">
      <c r="A12" s="78" t="s">
        <v>128</v>
      </c>
      <c r="B12" s="55" t="s">
        <v>90</v>
      </c>
      <c r="C12" s="55" t="s">
        <v>79</v>
      </c>
      <c r="D12" s="55" t="s">
        <v>127</v>
      </c>
      <c r="E12" s="55" t="s">
        <v>75</v>
      </c>
      <c r="F12" s="93" t="s">
        <v>121</v>
      </c>
    </row>
    <row r="13" spans="1:6" ht="102.75" thickBot="1">
      <c r="A13" s="78"/>
      <c r="B13" s="105" t="s">
        <v>91</v>
      </c>
      <c r="C13" s="105" t="s">
        <v>70</v>
      </c>
      <c r="D13" s="105" t="s">
        <v>125</v>
      </c>
      <c r="E13" s="105" t="s">
        <v>92</v>
      </c>
      <c r="F13" s="106"/>
    </row>
    <row r="14" spans="1:6" ht="115.5" thickBot="1">
      <c r="A14" s="78"/>
      <c r="B14" s="105" t="s">
        <v>93</v>
      </c>
      <c r="C14" s="105" t="s">
        <v>70</v>
      </c>
      <c r="D14" s="105" t="s">
        <v>126</v>
      </c>
      <c r="E14" s="105" t="s">
        <v>94</v>
      </c>
      <c r="F14" s="106"/>
    </row>
    <row r="15" spans="1:6" ht="115.5" thickBot="1">
      <c r="A15" s="78"/>
      <c r="B15" s="105" t="s">
        <v>95</v>
      </c>
      <c r="C15" s="105" t="s">
        <v>70</v>
      </c>
      <c r="D15" s="105" t="s">
        <v>96</v>
      </c>
      <c r="E15" s="105" t="s">
        <v>97</v>
      </c>
      <c r="F15" s="106"/>
    </row>
    <row r="16" spans="1:6" ht="48" customHeight="1" thickBot="1">
      <c r="A16" s="48" t="s">
        <v>6</v>
      </c>
      <c r="B16" s="49" t="s">
        <v>1</v>
      </c>
      <c r="C16" s="49" t="s">
        <v>2</v>
      </c>
      <c r="D16" s="49" t="s">
        <v>3</v>
      </c>
      <c r="E16" s="49" t="s">
        <v>31</v>
      </c>
      <c r="F16" s="49" t="s">
        <v>4</v>
      </c>
    </row>
    <row r="17" spans="1:6" ht="77.25" thickBot="1">
      <c r="A17" s="90" t="s">
        <v>98</v>
      </c>
      <c r="B17" s="50" t="s">
        <v>99</v>
      </c>
      <c r="C17" s="55" t="s">
        <v>80</v>
      </c>
      <c r="D17" s="55" t="s">
        <v>100</v>
      </c>
      <c r="E17" s="55" t="s">
        <v>76</v>
      </c>
      <c r="F17" s="50"/>
    </row>
    <row r="18" spans="1:6" ht="102.75" thickBot="1">
      <c r="A18" s="50" t="s">
        <v>256</v>
      </c>
      <c r="B18" s="50" t="s">
        <v>252</v>
      </c>
      <c r="C18" s="50" t="s">
        <v>253</v>
      </c>
      <c r="D18" s="50" t="s">
        <v>255</v>
      </c>
      <c r="E18" s="50" t="s">
        <v>251</v>
      </c>
      <c r="F18" s="50" t="s">
        <v>254</v>
      </c>
    </row>
    <row r="19" spans="1:6" ht="13.5" thickBot="1">
      <c r="A19" s="51" t="s">
        <v>7</v>
      </c>
      <c r="B19" s="52" t="s">
        <v>1</v>
      </c>
      <c r="C19" s="52" t="s">
        <v>2</v>
      </c>
      <c r="D19" s="52" t="s">
        <v>3</v>
      </c>
      <c r="E19" s="52" t="s">
        <v>31</v>
      </c>
      <c r="F19" s="52" t="s">
        <v>4</v>
      </c>
    </row>
    <row r="20" spans="1:6" ht="90" thickBot="1">
      <c r="A20" s="90" t="s">
        <v>129</v>
      </c>
      <c r="B20" s="53" t="s">
        <v>101</v>
      </c>
      <c r="C20" s="53" t="s">
        <v>70</v>
      </c>
      <c r="D20" s="56" t="s">
        <v>102</v>
      </c>
      <c r="E20" s="56" t="s">
        <v>81</v>
      </c>
      <c r="F20" s="92" t="s">
        <v>32</v>
      </c>
    </row>
    <row r="21" spans="1:6" ht="51.75" thickBot="1">
      <c r="A21" s="91"/>
      <c r="B21" s="53" t="s">
        <v>103</v>
      </c>
      <c r="C21" s="53" t="s">
        <v>70</v>
      </c>
      <c r="D21" s="56" t="s">
        <v>104</v>
      </c>
      <c r="E21" s="56" t="s">
        <v>81</v>
      </c>
      <c r="F21" s="93"/>
    </row>
    <row r="22" spans="1:6" ht="51.75" thickBot="1">
      <c r="A22" s="91"/>
      <c r="B22" s="50" t="s">
        <v>105</v>
      </c>
      <c r="C22" s="53" t="s">
        <v>70</v>
      </c>
      <c r="D22" s="55" t="s">
        <v>106</v>
      </c>
      <c r="E22" s="56" t="s">
        <v>81</v>
      </c>
      <c r="F22" s="93"/>
    </row>
    <row r="23" spans="1:6" ht="13.5" thickBot="1">
      <c r="A23" s="48" t="s">
        <v>113</v>
      </c>
      <c r="B23" s="52" t="s">
        <v>1</v>
      </c>
      <c r="C23" s="52" t="s">
        <v>2</v>
      </c>
      <c r="D23" s="52" t="s">
        <v>3</v>
      </c>
      <c r="E23" s="52" t="s">
        <v>31</v>
      </c>
      <c r="F23" s="48" t="s">
        <v>4</v>
      </c>
    </row>
    <row r="24" spans="1:6" ht="51.75" thickBot="1">
      <c r="A24" s="91" t="s">
        <v>218</v>
      </c>
      <c r="B24" s="50" t="s">
        <v>115</v>
      </c>
      <c r="C24" s="41" t="s">
        <v>70</v>
      </c>
      <c r="D24" s="55" t="s">
        <v>119</v>
      </c>
      <c r="E24" s="56" t="s">
        <v>116</v>
      </c>
      <c r="F24" s="93" t="s">
        <v>122</v>
      </c>
    </row>
    <row r="25" spans="1:6" ht="64.5" thickBot="1">
      <c r="A25" s="91"/>
      <c r="B25" s="50" t="s">
        <v>114</v>
      </c>
      <c r="C25" s="41" t="s">
        <v>70</v>
      </c>
      <c r="D25" s="55" t="s">
        <v>124</v>
      </c>
      <c r="E25" s="56" t="s">
        <v>117</v>
      </c>
      <c r="F25" s="93" t="s">
        <v>118</v>
      </c>
    </row>
    <row r="26" spans="1:6" ht="64.5" thickBot="1">
      <c r="A26" s="91"/>
      <c r="B26" s="50" t="s">
        <v>107</v>
      </c>
      <c r="C26" s="41" t="s">
        <v>73</v>
      </c>
      <c r="D26" s="55" t="s">
        <v>120</v>
      </c>
      <c r="E26" s="56" t="s">
        <v>108</v>
      </c>
      <c r="F26" s="93"/>
    </row>
    <row r="27" spans="1:6" ht="64.5" thickBot="1">
      <c r="A27" s="113"/>
      <c r="B27" s="50" t="s">
        <v>109</v>
      </c>
      <c r="C27" s="53" t="s">
        <v>70</v>
      </c>
      <c r="D27" s="55" t="s">
        <v>123</v>
      </c>
      <c r="E27" s="56" t="s">
        <v>81</v>
      </c>
      <c r="F27" s="112"/>
    </row>
    <row r="28" ht="48" customHeight="1"/>
    <row r="29" ht="48" customHeight="1"/>
    <row r="30" ht="48" customHeight="1"/>
    <row r="32" ht="168.75" customHeight="1"/>
    <row r="33" ht="168" customHeight="1"/>
    <row r="34" ht="216.75" customHeight="1"/>
    <row r="35" ht="30" customHeight="1"/>
    <row r="36" ht="203.25" customHeight="1"/>
    <row r="37" ht="132" customHeight="1"/>
    <row r="38" ht="168.75" customHeight="1"/>
    <row r="39" ht="160.5" customHeight="1"/>
  </sheetData>
  <sheetProtection/>
  <printOptions/>
  <pageMargins left="0.11811023622047245" right="0" top="0" bottom="0" header="0.31496062992125984" footer="0.31496062992125984"/>
  <pageSetup horizontalDpi="600" verticalDpi="600" orientation="landscape" paperSize="9" scale="85" r:id="rId1"/>
  <rowBreaks count="2" manualBreakCount="2">
    <brk id="10" max="255" man="1"/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4" sqref="A54:IV60"/>
    </sheetView>
  </sheetViews>
  <sheetFormatPr defaultColWidth="9.140625" defaultRowHeight="15"/>
  <cols>
    <col min="1" max="1" width="43.28125" style="1" customWidth="1"/>
    <col min="2" max="2" width="22.7109375" style="1" customWidth="1"/>
    <col min="3" max="3" width="15.00390625" style="1" bestFit="1" customWidth="1"/>
    <col min="4" max="4" width="25.8515625" style="1" customWidth="1"/>
    <col min="5" max="5" width="16.8515625" style="1" customWidth="1"/>
    <col min="6" max="6" width="12.140625" style="1" customWidth="1"/>
    <col min="7" max="7" width="11.00390625" style="1" customWidth="1"/>
    <col min="8" max="16" width="9.140625" style="1" customWidth="1"/>
    <col min="17" max="17" width="9.57421875" style="1" bestFit="1" customWidth="1"/>
    <col min="18" max="18" width="9.140625" style="72" customWidth="1"/>
    <col min="19" max="21" width="9.140625" style="1" customWidth="1"/>
    <col min="22" max="22" width="10.57421875" style="1" bestFit="1" customWidth="1"/>
    <col min="23" max="23" width="9.140625" style="1" customWidth="1"/>
    <col min="24" max="16384" width="9.140625" style="1" customWidth="1"/>
  </cols>
  <sheetData>
    <row r="1" spans="1:7" ht="15">
      <c r="A1" s="118" t="s">
        <v>8</v>
      </c>
      <c r="B1" s="119"/>
      <c r="C1" s="119"/>
      <c r="D1" s="119"/>
      <c r="E1" s="119"/>
      <c r="F1" s="119"/>
      <c r="G1" s="120"/>
    </row>
    <row r="2" spans="1:7" ht="15">
      <c r="A2" s="131" t="s">
        <v>209</v>
      </c>
      <c r="B2" s="121"/>
      <c r="C2" s="121"/>
      <c r="D2" s="121"/>
      <c r="E2" s="121"/>
      <c r="F2" s="121"/>
      <c r="G2" s="122"/>
    </row>
    <row r="3" spans="1:22" ht="15">
      <c r="A3" s="123" t="s">
        <v>9</v>
      </c>
      <c r="B3" s="123"/>
      <c r="C3" s="123" t="s">
        <v>10</v>
      </c>
      <c r="D3" s="123" t="s">
        <v>11</v>
      </c>
      <c r="E3" s="123" t="s">
        <v>12</v>
      </c>
      <c r="F3" s="123" t="s">
        <v>239</v>
      </c>
      <c r="G3" s="123" t="s">
        <v>13</v>
      </c>
      <c r="H3" s="1">
        <v>712</v>
      </c>
      <c r="I3" s="1">
        <v>713</v>
      </c>
      <c r="J3" s="1">
        <v>714</v>
      </c>
      <c r="K3" s="57">
        <v>716</v>
      </c>
      <c r="L3" s="57">
        <v>722</v>
      </c>
      <c r="M3" s="57">
        <v>724</v>
      </c>
      <c r="N3" s="57">
        <v>726</v>
      </c>
      <c r="O3" s="57">
        <v>728</v>
      </c>
      <c r="P3" s="57">
        <v>731</v>
      </c>
      <c r="Q3" s="57">
        <v>741</v>
      </c>
      <c r="R3" s="57">
        <v>742</v>
      </c>
      <c r="S3" s="57">
        <v>745</v>
      </c>
      <c r="T3" s="57">
        <v>757</v>
      </c>
      <c r="U3" s="57">
        <v>751</v>
      </c>
      <c r="V3" s="65" t="s">
        <v>23</v>
      </c>
    </row>
    <row r="4" spans="1:23" ht="15">
      <c r="A4" s="103" t="s">
        <v>219</v>
      </c>
      <c r="B4" s="36" t="s">
        <v>48</v>
      </c>
      <c r="C4" s="18" t="s">
        <v>33</v>
      </c>
      <c r="D4" s="19" t="s">
        <v>49</v>
      </c>
      <c r="E4" s="20">
        <v>20000</v>
      </c>
      <c r="F4" s="63">
        <v>73100</v>
      </c>
      <c r="G4" s="20">
        <v>20000</v>
      </c>
      <c r="P4" s="2">
        <f>G4</f>
        <v>20000</v>
      </c>
      <c r="U4" s="2"/>
      <c r="V4" s="67">
        <f aca="true" t="shared" si="0" ref="V4:V27">SUM(H4:U4)</f>
        <v>20000</v>
      </c>
      <c r="W4" s="2"/>
    </row>
    <row r="5" spans="1:23" ht="13.5" customHeight="1">
      <c r="A5" s="144"/>
      <c r="B5" s="104"/>
      <c r="C5" s="18" t="s">
        <v>33</v>
      </c>
      <c r="D5" s="22" t="s">
        <v>50</v>
      </c>
      <c r="E5" s="23">
        <v>1500</v>
      </c>
      <c r="F5" s="81">
        <v>72800</v>
      </c>
      <c r="G5" s="23">
        <v>3000</v>
      </c>
      <c r="O5" s="2">
        <f>G5</f>
        <v>3000</v>
      </c>
      <c r="U5" s="2"/>
      <c r="V5" s="67">
        <f t="shared" si="0"/>
        <v>3000</v>
      </c>
      <c r="W5" s="2"/>
    </row>
    <row r="6" spans="1:23" ht="13.5" customHeight="1">
      <c r="A6" s="144"/>
      <c r="B6" s="115"/>
      <c r="C6" s="18" t="s">
        <v>33</v>
      </c>
      <c r="D6" s="22" t="s">
        <v>51</v>
      </c>
      <c r="E6" s="23">
        <v>850</v>
      </c>
      <c r="F6" s="81">
        <v>72800</v>
      </c>
      <c r="G6" s="23">
        <v>850</v>
      </c>
      <c r="O6" s="2">
        <f>G6</f>
        <v>850</v>
      </c>
      <c r="U6" s="2"/>
      <c r="V6" s="67">
        <f t="shared" si="0"/>
        <v>850</v>
      </c>
      <c r="W6" s="2"/>
    </row>
    <row r="7" spans="1:23" ht="13.5" customHeight="1">
      <c r="A7" s="144"/>
      <c r="B7" s="115"/>
      <c r="C7" s="18" t="s">
        <v>33</v>
      </c>
      <c r="D7" s="22" t="s">
        <v>52</v>
      </c>
      <c r="E7" s="23">
        <v>75</v>
      </c>
      <c r="F7" s="81">
        <v>72800</v>
      </c>
      <c r="G7" s="23">
        <v>225</v>
      </c>
      <c r="O7" s="2">
        <f>G7</f>
        <v>225</v>
      </c>
      <c r="U7" s="2"/>
      <c r="V7" s="67">
        <f t="shared" si="0"/>
        <v>225</v>
      </c>
      <c r="W7" s="2"/>
    </row>
    <row r="8" spans="1:23" ht="13.5" customHeight="1">
      <c r="A8" s="144"/>
      <c r="B8" s="115"/>
      <c r="C8" s="18" t="s">
        <v>33</v>
      </c>
      <c r="D8" s="22" t="s">
        <v>53</v>
      </c>
      <c r="E8" s="23">
        <v>1400</v>
      </c>
      <c r="F8" s="81">
        <v>72800</v>
      </c>
      <c r="G8" s="23">
        <v>1400</v>
      </c>
      <c r="O8" s="2">
        <f>G8</f>
        <v>1400</v>
      </c>
      <c r="U8" s="2"/>
      <c r="V8" s="67">
        <f t="shared" si="0"/>
        <v>1400</v>
      </c>
      <c r="W8" s="2"/>
    </row>
    <row r="9" spans="1:23" ht="13.5" customHeight="1">
      <c r="A9" s="144"/>
      <c r="B9" s="115"/>
      <c r="C9" s="18" t="s">
        <v>33</v>
      </c>
      <c r="D9" s="26" t="s">
        <v>54</v>
      </c>
      <c r="E9" s="27">
        <v>3500</v>
      </c>
      <c r="F9" s="81">
        <v>72800</v>
      </c>
      <c r="G9" s="27">
        <v>3500</v>
      </c>
      <c r="O9" s="2">
        <f>G9</f>
        <v>3500</v>
      </c>
      <c r="U9" s="2"/>
      <c r="V9" s="67">
        <f t="shared" si="0"/>
        <v>3500</v>
      </c>
      <c r="W9" s="2"/>
    </row>
    <row r="10" spans="1:23" ht="13.5" customHeight="1">
      <c r="A10" s="144"/>
      <c r="B10" s="115"/>
      <c r="C10" s="18" t="s">
        <v>33</v>
      </c>
      <c r="D10" s="22" t="s">
        <v>55</v>
      </c>
      <c r="E10" s="23">
        <v>2500</v>
      </c>
      <c r="F10" s="81">
        <v>72400</v>
      </c>
      <c r="G10" s="23">
        <v>2500</v>
      </c>
      <c r="M10" s="2">
        <f>G10</f>
        <v>2500</v>
      </c>
      <c r="N10" s="2"/>
      <c r="U10" s="2"/>
      <c r="V10" s="67">
        <f t="shared" si="0"/>
        <v>2500</v>
      </c>
      <c r="W10" s="2"/>
    </row>
    <row r="11" spans="1:23" ht="13.5" customHeight="1">
      <c r="A11" s="144"/>
      <c r="B11" s="115"/>
      <c r="C11" s="18" t="s">
        <v>14</v>
      </c>
      <c r="D11" s="22" t="s">
        <v>34</v>
      </c>
      <c r="E11" s="23">
        <v>2500</v>
      </c>
      <c r="F11" s="81">
        <v>72400</v>
      </c>
      <c r="G11" s="23">
        <v>2500</v>
      </c>
      <c r="M11" s="2">
        <f>G11</f>
        <v>2500</v>
      </c>
      <c r="N11" s="2"/>
      <c r="U11" s="2"/>
      <c r="V11" s="67">
        <f t="shared" si="0"/>
        <v>2500</v>
      </c>
      <c r="W11" s="2"/>
    </row>
    <row r="12" spans="1:23" ht="13.5" customHeight="1">
      <c r="A12" s="144"/>
      <c r="B12" s="115"/>
      <c r="C12" s="18" t="s">
        <v>14</v>
      </c>
      <c r="D12" s="22" t="s">
        <v>35</v>
      </c>
      <c r="E12" s="23">
        <v>2500</v>
      </c>
      <c r="F12" s="81">
        <v>74200</v>
      </c>
      <c r="G12" s="23">
        <v>2500</v>
      </c>
      <c r="R12" s="110">
        <f>G12</f>
        <v>2500</v>
      </c>
      <c r="U12" s="2"/>
      <c r="V12" s="67">
        <f t="shared" si="0"/>
        <v>2500</v>
      </c>
      <c r="W12" s="2"/>
    </row>
    <row r="13" spans="1:23" ht="13.5" customHeight="1">
      <c r="A13" s="144"/>
      <c r="B13" s="115"/>
      <c r="C13" s="18" t="s">
        <v>14</v>
      </c>
      <c r="D13" s="22" t="s">
        <v>36</v>
      </c>
      <c r="E13" s="23">
        <v>1500</v>
      </c>
      <c r="F13" s="81">
        <v>74500</v>
      </c>
      <c r="G13" s="23">
        <v>1500</v>
      </c>
      <c r="O13" s="2"/>
      <c r="S13" s="2">
        <f>G13</f>
        <v>1500</v>
      </c>
      <c r="U13" s="2"/>
      <c r="V13" s="67">
        <f t="shared" si="0"/>
        <v>1500</v>
      </c>
      <c r="W13" s="2"/>
    </row>
    <row r="14" spans="1:23" ht="13.5" customHeight="1">
      <c r="A14" s="160"/>
      <c r="B14" s="26"/>
      <c r="C14" s="18" t="s">
        <v>61</v>
      </c>
      <c r="D14" s="22" t="s">
        <v>78</v>
      </c>
      <c r="E14" s="23">
        <v>2800</v>
      </c>
      <c r="F14" s="81">
        <v>72800</v>
      </c>
      <c r="G14" s="23">
        <v>2800</v>
      </c>
      <c r="O14" s="2">
        <f>G14</f>
        <v>2800</v>
      </c>
      <c r="U14" s="2"/>
      <c r="V14" s="67">
        <f t="shared" si="0"/>
        <v>2800</v>
      </c>
      <c r="W14" s="2"/>
    </row>
    <row r="15" spans="1:23" ht="15">
      <c r="A15" s="143" t="s">
        <v>134</v>
      </c>
      <c r="B15" s="22" t="s">
        <v>131</v>
      </c>
      <c r="C15" s="18" t="s">
        <v>14</v>
      </c>
      <c r="D15" s="22" t="s">
        <v>65</v>
      </c>
      <c r="E15" s="24" t="s">
        <v>66</v>
      </c>
      <c r="F15" s="26">
        <v>71300</v>
      </c>
      <c r="G15" s="20">
        <v>24000</v>
      </c>
      <c r="I15" s="2">
        <f>G15</f>
        <v>24000</v>
      </c>
      <c r="J15" s="2"/>
      <c r="U15" s="2"/>
      <c r="V15" s="67">
        <f t="shared" si="0"/>
        <v>24000</v>
      </c>
      <c r="W15" s="2"/>
    </row>
    <row r="16" spans="1:23" ht="30">
      <c r="A16" s="37"/>
      <c r="B16" s="22" t="s">
        <v>130</v>
      </c>
      <c r="C16" s="18" t="s">
        <v>14</v>
      </c>
      <c r="D16" s="22" t="s">
        <v>65</v>
      </c>
      <c r="E16" s="25" t="s">
        <v>67</v>
      </c>
      <c r="F16" s="84">
        <v>71300</v>
      </c>
      <c r="G16" s="20">
        <v>15000</v>
      </c>
      <c r="I16" s="2">
        <f>G16</f>
        <v>15000</v>
      </c>
      <c r="J16" s="2"/>
      <c r="U16" s="2"/>
      <c r="V16" s="67">
        <f t="shared" si="0"/>
        <v>15000</v>
      </c>
      <c r="W16" s="2"/>
    </row>
    <row r="17" spans="1:23" ht="15">
      <c r="A17" s="37"/>
      <c r="B17" s="22" t="s">
        <v>56</v>
      </c>
      <c r="C17" s="18" t="s">
        <v>14</v>
      </c>
      <c r="D17" s="22" t="s">
        <v>65</v>
      </c>
      <c r="E17" s="25" t="s">
        <v>68</v>
      </c>
      <c r="F17" s="84">
        <v>71300</v>
      </c>
      <c r="G17" s="20">
        <v>10000</v>
      </c>
      <c r="I17" s="2">
        <f>G17</f>
        <v>10000</v>
      </c>
      <c r="J17" s="2"/>
      <c r="U17" s="2"/>
      <c r="V17" s="67">
        <f t="shared" si="0"/>
        <v>10000</v>
      </c>
      <c r="W17" s="2"/>
    </row>
    <row r="18" spans="1:23" ht="45">
      <c r="A18" s="37" t="s">
        <v>220</v>
      </c>
      <c r="B18" s="26" t="s">
        <v>223</v>
      </c>
      <c r="C18" s="22" t="s">
        <v>169</v>
      </c>
      <c r="D18" s="22" t="s">
        <v>170</v>
      </c>
      <c r="E18" s="24" t="s">
        <v>171</v>
      </c>
      <c r="F18" s="21">
        <v>75700</v>
      </c>
      <c r="G18" s="148">
        <v>1000</v>
      </c>
      <c r="I18" s="2"/>
      <c r="J18" s="2"/>
      <c r="T18" s="67">
        <f>G18</f>
        <v>1000</v>
      </c>
      <c r="U18" s="2"/>
      <c r="V18" s="67">
        <f t="shared" si="0"/>
        <v>1000</v>
      </c>
      <c r="W18" s="2"/>
    </row>
    <row r="19" spans="1:23" ht="45">
      <c r="A19" s="37" t="s">
        <v>137</v>
      </c>
      <c r="B19" s="26" t="s">
        <v>223</v>
      </c>
      <c r="C19" s="22" t="s">
        <v>169</v>
      </c>
      <c r="D19" s="22" t="s">
        <v>170</v>
      </c>
      <c r="E19" s="24" t="s">
        <v>171</v>
      </c>
      <c r="F19" s="21">
        <v>75700</v>
      </c>
      <c r="G19" s="148">
        <v>1000</v>
      </c>
      <c r="I19" s="2"/>
      <c r="J19" s="2"/>
      <c r="T19" s="67">
        <f>G19</f>
        <v>1000</v>
      </c>
      <c r="U19" s="2"/>
      <c r="V19" s="67">
        <f t="shared" si="0"/>
        <v>1000</v>
      </c>
      <c r="W19" s="2"/>
    </row>
    <row r="20" spans="1:23" ht="45">
      <c r="A20" s="37" t="s">
        <v>138</v>
      </c>
      <c r="B20" s="26" t="s">
        <v>223</v>
      </c>
      <c r="C20" s="22" t="s">
        <v>169</v>
      </c>
      <c r="D20" s="22" t="s">
        <v>170</v>
      </c>
      <c r="E20" s="24" t="s">
        <v>171</v>
      </c>
      <c r="F20" s="21">
        <v>75700</v>
      </c>
      <c r="G20" s="148">
        <v>1000</v>
      </c>
      <c r="R20" s="110"/>
      <c r="T20" s="67">
        <f>G20</f>
        <v>1000</v>
      </c>
      <c r="U20" s="2"/>
      <c r="V20" s="67">
        <f t="shared" si="0"/>
        <v>1000</v>
      </c>
      <c r="W20" s="2"/>
    </row>
    <row r="21" spans="1:23" ht="30">
      <c r="A21" s="37" t="s">
        <v>221</v>
      </c>
      <c r="B21" s="149" t="s">
        <v>189</v>
      </c>
      <c r="C21" s="21" t="s">
        <v>152</v>
      </c>
      <c r="D21" s="21" t="s">
        <v>153</v>
      </c>
      <c r="E21" s="19" t="s">
        <v>154</v>
      </c>
      <c r="F21" s="18">
        <v>74100</v>
      </c>
      <c r="G21" s="23">
        <v>70000</v>
      </c>
      <c r="Q21" s="2">
        <f>G21</f>
        <v>70000</v>
      </c>
      <c r="R21" s="110"/>
      <c r="U21" s="2"/>
      <c r="V21" s="67">
        <f t="shared" si="0"/>
        <v>70000</v>
      </c>
      <c r="W21" s="2"/>
    </row>
    <row r="22" spans="1:23" ht="45">
      <c r="A22" s="31" t="s">
        <v>188</v>
      </c>
      <c r="B22" s="149" t="s">
        <v>190</v>
      </c>
      <c r="C22" s="21" t="s">
        <v>152</v>
      </c>
      <c r="D22" s="21" t="s">
        <v>153</v>
      </c>
      <c r="E22" s="19" t="s">
        <v>154</v>
      </c>
      <c r="F22" s="18">
        <v>74100</v>
      </c>
      <c r="G22" s="23">
        <v>60000</v>
      </c>
      <c r="K22" s="2"/>
      <c r="Q22" s="2">
        <f>G22</f>
        <v>60000</v>
      </c>
      <c r="U22" s="2"/>
      <c r="V22" s="67">
        <f t="shared" si="0"/>
        <v>60000</v>
      </c>
      <c r="W22" s="2"/>
    </row>
    <row r="23" spans="1:23" ht="30">
      <c r="A23" s="31" t="s">
        <v>243</v>
      </c>
      <c r="B23" s="22" t="s">
        <v>20</v>
      </c>
      <c r="C23" s="18" t="s">
        <v>16</v>
      </c>
      <c r="D23" s="22" t="s">
        <v>162</v>
      </c>
      <c r="E23" s="22" t="s">
        <v>249</v>
      </c>
      <c r="F23" s="21">
        <v>71600</v>
      </c>
      <c r="G23" s="20">
        <v>8000</v>
      </c>
      <c r="K23" s="2">
        <f>G23</f>
        <v>8000</v>
      </c>
      <c r="U23" s="2"/>
      <c r="V23" s="67">
        <f t="shared" si="0"/>
        <v>8000</v>
      </c>
      <c r="W23" s="2"/>
    </row>
    <row r="24" spans="1:23" ht="60">
      <c r="A24" s="147"/>
      <c r="B24" s="22" t="s">
        <v>222</v>
      </c>
      <c r="C24" s="18" t="s">
        <v>33</v>
      </c>
      <c r="D24" s="21" t="s">
        <v>69</v>
      </c>
      <c r="E24" s="22" t="s">
        <v>195</v>
      </c>
      <c r="F24" s="26">
        <v>75700</v>
      </c>
      <c r="G24" s="19">
        <v>300</v>
      </c>
      <c r="K24" s="2"/>
      <c r="T24" s="2">
        <f>G24</f>
        <v>300</v>
      </c>
      <c r="U24" s="2"/>
      <c r="V24" s="67">
        <f t="shared" si="0"/>
        <v>300</v>
      </c>
      <c r="W24" s="2"/>
    </row>
    <row r="25" spans="1:23" ht="75">
      <c r="A25" s="147"/>
      <c r="B25" s="30" t="s">
        <v>192</v>
      </c>
      <c r="C25" s="21" t="s">
        <v>193</v>
      </c>
      <c r="D25" s="21" t="s">
        <v>69</v>
      </c>
      <c r="E25" s="19" t="s">
        <v>194</v>
      </c>
      <c r="F25" s="26">
        <v>75700</v>
      </c>
      <c r="G25" s="19">
        <v>1600</v>
      </c>
      <c r="K25" s="2"/>
      <c r="T25" s="2">
        <f>G25</f>
        <v>1600</v>
      </c>
      <c r="U25" s="2"/>
      <c r="V25" s="67">
        <f t="shared" si="0"/>
        <v>1600</v>
      </c>
      <c r="W25" s="2"/>
    </row>
    <row r="26" spans="1:22" ht="15">
      <c r="A26" s="147"/>
      <c r="B26" s="22" t="s">
        <v>164</v>
      </c>
      <c r="C26" s="18" t="s">
        <v>165</v>
      </c>
      <c r="D26" s="22" t="s">
        <v>166</v>
      </c>
      <c r="E26" s="24">
        <v>7000</v>
      </c>
      <c r="F26" s="21">
        <v>74100</v>
      </c>
      <c r="G26" s="20">
        <v>5000</v>
      </c>
      <c r="K26" s="2"/>
      <c r="Q26" s="2">
        <f>G26</f>
        <v>5000</v>
      </c>
      <c r="U26" s="2"/>
      <c r="V26" s="67">
        <f t="shared" si="0"/>
        <v>5000</v>
      </c>
    </row>
    <row r="27" spans="1:22" ht="45">
      <c r="A27" s="37" t="s">
        <v>244</v>
      </c>
      <c r="B27" s="26" t="s">
        <v>223</v>
      </c>
      <c r="C27" s="18" t="s">
        <v>196</v>
      </c>
      <c r="D27" s="22" t="s">
        <v>176</v>
      </c>
      <c r="E27" s="24" t="s">
        <v>177</v>
      </c>
      <c r="F27" s="81">
        <v>71200</v>
      </c>
      <c r="G27" s="150">
        <v>80000</v>
      </c>
      <c r="H27" s="67">
        <f>G27</f>
        <v>80000</v>
      </c>
      <c r="K27" s="2"/>
      <c r="U27" s="2"/>
      <c r="V27" s="67">
        <f t="shared" si="0"/>
        <v>80000</v>
      </c>
    </row>
    <row r="28" spans="1:24" s="46" customFormat="1" ht="15">
      <c r="A28" s="43" t="s">
        <v>15</v>
      </c>
      <c r="B28" s="44"/>
      <c r="C28" s="44"/>
      <c r="D28" s="44"/>
      <c r="E28" s="44"/>
      <c r="F28" s="44"/>
      <c r="G28" s="45">
        <f>SUM(G4:G27)</f>
        <v>317675</v>
      </c>
      <c r="H28" s="70"/>
      <c r="I28" s="71"/>
      <c r="J28" s="71"/>
      <c r="K28" s="71"/>
      <c r="L28" s="71"/>
      <c r="M28" s="71"/>
      <c r="N28" s="71"/>
      <c r="O28" s="71"/>
      <c r="P28" s="71"/>
      <c r="Q28" s="71"/>
      <c r="R28" s="70"/>
      <c r="S28" s="71"/>
      <c r="T28" s="71"/>
      <c r="U28" s="79"/>
      <c r="V28" s="71"/>
      <c r="X28" s="58"/>
    </row>
    <row r="29" spans="1:24" ht="15">
      <c r="A29" s="136" t="s">
        <v>208</v>
      </c>
      <c r="B29" s="141"/>
      <c r="C29" s="141"/>
      <c r="D29" s="141"/>
      <c r="E29" s="141"/>
      <c r="F29" s="141"/>
      <c r="G29" s="142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0"/>
      <c r="S29" s="71"/>
      <c r="T29" s="71"/>
      <c r="U29" s="70"/>
      <c r="V29" s="71"/>
      <c r="W29" s="46"/>
      <c r="X29" s="58"/>
    </row>
    <row r="30" spans="1:24" ht="15">
      <c r="A30" s="124" t="s">
        <v>9</v>
      </c>
      <c r="B30" s="125"/>
      <c r="C30" s="125" t="s">
        <v>10</v>
      </c>
      <c r="D30" s="125" t="s">
        <v>11</v>
      </c>
      <c r="E30" s="125" t="s">
        <v>12</v>
      </c>
      <c r="F30" s="125" t="s">
        <v>239</v>
      </c>
      <c r="G30" s="35" t="s">
        <v>13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73"/>
      <c r="S30" s="59"/>
      <c r="T30" s="59"/>
      <c r="U30" s="70"/>
      <c r="V30" s="59"/>
      <c r="W30" s="60"/>
      <c r="X30" s="59"/>
    </row>
    <row r="31" spans="1:24" ht="30">
      <c r="A31" s="107" t="s">
        <v>224</v>
      </c>
      <c r="B31" s="127" t="s">
        <v>62</v>
      </c>
      <c r="C31" s="21" t="s">
        <v>132</v>
      </c>
      <c r="D31" s="21" t="s">
        <v>69</v>
      </c>
      <c r="E31" s="19" t="s">
        <v>202</v>
      </c>
      <c r="F31" s="83">
        <v>75700</v>
      </c>
      <c r="G31" s="19">
        <v>5000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73"/>
      <c r="S31" s="59"/>
      <c r="T31" s="111">
        <f>G31</f>
        <v>5000</v>
      </c>
      <c r="U31" s="70"/>
      <c r="V31" s="59"/>
      <c r="W31" s="60"/>
      <c r="X31" s="59"/>
    </row>
    <row r="32" spans="1:24" ht="60">
      <c r="A32" s="107" t="s">
        <v>260</v>
      </c>
      <c r="B32" s="21" t="s">
        <v>259</v>
      </c>
      <c r="C32" s="21" t="s">
        <v>33</v>
      </c>
      <c r="D32" s="21" t="s">
        <v>250</v>
      </c>
      <c r="E32" s="19" t="s">
        <v>154</v>
      </c>
      <c r="F32" s="63">
        <v>72600</v>
      </c>
      <c r="G32" s="20">
        <v>5000</v>
      </c>
      <c r="H32" s="61"/>
      <c r="I32" s="62"/>
      <c r="J32" s="62"/>
      <c r="K32" s="62"/>
      <c r="L32" s="62"/>
      <c r="M32" s="62"/>
      <c r="N32" s="111">
        <f>G32</f>
        <v>5000</v>
      </c>
      <c r="O32" s="62"/>
      <c r="P32" s="62"/>
      <c r="Q32" s="62"/>
      <c r="R32" s="74"/>
      <c r="S32" s="62"/>
      <c r="T32" s="111"/>
      <c r="U32" s="70"/>
      <c r="V32" s="67">
        <f>SUM(H32:U32)</f>
        <v>5000</v>
      </c>
      <c r="W32" s="62"/>
      <c r="X32" s="61"/>
    </row>
    <row r="33" spans="1:22" ht="15">
      <c r="A33" s="5" t="s">
        <v>21</v>
      </c>
      <c r="B33" s="8"/>
      <c r="C33" s="8"/>
      <c r="D33" s="8"/>
      <c r="E33" s="8"/>
      <c r="F33" s="8"/>
      <c r="G33" s="9">
        <f>SUM(G31:G32)</f>
        <v>10000</v>
      </c>
      <c r="U33" s="61"/>
      <c r="V33" s="2"/>
    </row>
    <row r="34" spans="1:7" ht="15">
      <c r="A34" s="130" t="s">
        <v>207</v>
      </c>
      <c r="B34" s="116"/>
      <c r="C34" s="116"/>
      <c r="D34" s="116"/>
      <c r="E34" s="116"/>
      <c r="F34" s="116"/>
      <c r="G34" s="117"/>
    </row>
    <row r="35" spans="1:7" ht="15">
      <c r="A35" s="124" t="s">
        <v>9</v>
      </c>
      <c r="B35" s="35"/>
      <c r="C35" s="123" t="s">
        <v>10</v>
      </c>
      <c r="D35" s="123" t="s">
        <v>11</v>
      </c>
      <c r="E35" s="123" t="s">
        <v>12</v>
      </c>
      <c r="F35" s="123" t="s">
        <v>239</v>
      </c>
      <c r="G35" s="123" t="s">
        <v>37</v>
      </c>
    </row>
    <row r="36" spans="1:22" ht="30">
      <c r="A36" s="31" t="s">
        <v>145</v>
      </c>
      <c r="B36" s="127" t="s">
        <v>62</v>
      </c>
      <c r="C36" s="21" t="s">
        <v>132</v>
      </c>
      <c r="D36" s="21" t="s">
        <v>69</v>
      </c>
      <c r="E36" s="19" t="s">
        <v>205</v>
      </c>
      <c r="F36" s="83">
        <v>75700</v>
      </c>
      <c r="G36" s="19">
        <v>4000</v>
      </c>
      <c r="T36" s="2">
        <f>G36</f>
        <v>4000</v>
      </c>
      <c r="U36" s="2"/>
      <c r="V36" s="67">
        <f>SUM(H36:U36)</f>
        <v>4000</v>
      </c>
    </row>
    <row r="37" spans="1:22" ht="30" hidden="1">
      <c r="A37" s="31" t="s">
        <v>225</v>
      </c>
      <c r="B37" s="127"/>
      <c r="C37" s="33"/>
      <c r="D37" s="33"/>
      <c r="E37" s="38"/>
      <c r="F37" s="82"/>
      <c r="G37" s="38"/>
      <c r="T37" s="2"/>
      <c r="U37" s="2"/>
      <c r="V37" s="67">
        <f>SUM(H37:U37)</f>
        <v>0</v>
      </c>
    </row>
    <row r="38" spans="1:22" ht="45" customHeight="1">
      <c r="A38" s="31" t="s">
        <v>245</v>
      </c>
      <c r="B38" s="127" t="s">
        <v>228</v>
      </c>
      <c r="C38" s="33" t="s">
        <v>61</v>
      </c>
      <c r="D38" s="33" t="s">
        <v>58</v>
      </c>
      <c r="E38" s="38" t="s">
        <v>77</v>
      </c>
      <c r="F38" s="82">
        <v>71600</v>
      </c>
      <c r="G38" s="38">
        <v>9000</v>
      </c>
      <c r="K38" s="2">
        <f>G38</f>
        <v>9000</v>
      </c>
      <c r="U38" s="2"/>
      <c r="V38" s="67">
        <f>SUM(H38:U38)</f>
        <v>9000</v>
      </c>
    </row>
    <row r="39" spans="1:22" ht="30">
      <c r="A39" s="31" t="s">
        <v>213</v>
      </c>
      <c r="B39" s="127" t="s">
        <v>63</v>
      </c>
      <c r="C39" s="39" t="s">
        <v>57</v>
      </c>
      <c r="D39" s="126" t="s">
        <v>59</v>
      </c>
      <c r="E39" s="33" t="s">
        <v>201</v>
      </c>
      <c r="F39" s="82">
        <v>75700</v>
      </c>
      <c r="G39" s="34">
        <v>1000</v>
      </c>
      <c r="T39" s="2">
        <f>G39</f>
        <v>1000</v>
      </c>
      <c r="U39" s="2"/>
      <c r="V39" s="67">
        <f>SUM(H39:U39)</f>
        <v>1000</v>
      </c>
    </row>
    <row r="40" spans="1:22" ht="15">
      <c r="A40" s="5" t="s">
        <v>43</v>
      </c>
      <c r="B40" s="8"/>
      <c r="C40" s="8"/>
      <c r="D40" s="8"/>
      <c r="E40" s="8"/>
      <c r="F40" s="8"/>
      <c r="G40" s="9">
        <f>SUM(G36:G39)</f>
        <v>14000</v>
      </c>
      <c r="U40" s="111"/>
      <c r="V40" s="2"/>
    </row>
    <row r="41" spans="1:22" ht="15">
      <c r="A41" s="130" t="s">
        <v>206</v>
      </c>
      <c r="B41" s="116"/>
      <c r="C41" s="116"/>
      <c r="D41" s="116"/>
      <c r="E41" s="116"/>
      <c r="F41" s="116"/>
      <c r="G41" s="117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2"/>
      <c r="V41" s="2"/>
    </row>
    <row r="42" spans="1:20" ht="15">
      <c r="A42" s="124" t="s">
        <v>9</v>
      </c>
      <c r="B42" s="35"/>
      <c r="C42" s="123" t="s">
        <v>10</v>
      </c>
      <c r="D42" s="123" t="s">
        <v>11</v>
      </c>
      <c r="E42" s="123" t="s">
        <v>12</v>
      </c>
      <c r="F42" s="123" t="s">
        <v>239</v>
      </c>
      <c r="G42" s="123" t="s">
        <v>37</v>
      </c>
      <c r="S42" s="72"/>
      <c r="T42" s="72"/>
    </row>
    <row r="43" spans="1:22" ht="15">
      <c r="A43" s="15" t="s">
        <v>149</v>
      </c>
      <c r="B43" s="127"/>
      <c r="C43" s="21"/>
      <c r="D43" s="21"/>
      <c r="E43" s="19"/>
      <c r="F43" s="83"/>
      <c r="G43" s="19"/>
      <c r="V43" s="67">
        <f>SUM(H43:U43)</f>
        <v>0</v>
      </c>
    </row>
    <row r="44" spans="1:22" ht="15">
      <c r="A44" s="15" t="s">
        <v>226</v>
      </c>
      <c r="B44" s="127"/>
      <c r="C44" s="33"/>
      <c r="D44" s="33"/>
      <c r="E44" s="38"/>
      <c r="F44" s="82"/>
      <c r="G44" s="38"/>
      <c r="V44" s="67">
        <f>SUM(H44:U44)</f>
        <v>0</v>
      </c>
    </row>
    <row r="45" spans="1:22" ht="16.5" customHeight="1">
      <c r="A45" s="31" t="s">
        <v>150</v>
      </c>
      <c r="B45" s="127"/>
      <c r="C45" s="33"/>
      <c r="D45" s="33"/>
      <c r="E45" s="38"/>
      <c r="F45" s="82"/>
      <c r="G45" s="38"/>
      <c r="V45" s="67">
        <f>SUM(H45:U45)</f>
        <v>0</v>
      </c>
    </row>
    <row r="46" spans="1:22" ht="15">
      <c r="A46" s="5" t="s">
        <v>135</v>
      </c>
      <c r="B46" s="8"/>
      <c r="C46" s="8"/>
      <c r="D46" s="8"/>
      <c r="E46" s="8"/>
      <c r="F46" s="8"/>
      <c r="G46" s="9">
        <f>SUM(G43:G45)</f>
        <v>0</v>
      </c>
      <c r="U46" s="2"/>
      <c r="V46" s="67"/>
    </row>
    <row r="47" spans="1:23" ht="15">
      <c r="A47" s="7" t="s">
        <v>18</v>
      </c>
      <c r="B47" s="6"/>
      <c r="C47" s="6"/>
      <c r="D47" s="6"/>
      <c r="E47" s="6"/>
      <c r="F47" s="64">
        <v>74500</v>
      </c>
      <c r="G47" s="66">
        <v>5000</v>
      </c>
      <c r="H47" s="67"/>
      <c r="I47" s="67"/>
      <c r="J47" s="67"/>
      <c r="M47" s="67"/>
      <c r="N47" s="67"/>
      <c r="O47" s="67"/>
      <c r="P47" s="67"/>
      <c r="R47" s="1"/>
      <c r="S47" s="67">
        <v>5000</v>
      </c>
      <c r="T47" s="2"/>
      <c r="U47" s="67"/>
      <c r="V47" s="67">
        <f>SUM(H47:U47)</f>
        <v>5000</v>
      </c>
      <c r="W47" s="67"/>
    </row>
    <row r="48" spans="1:23" ht="15">
      <c r="A48" s="114" t="s">
        <v>17</v>
      </c>
      <c r="C48" s="3"/>
      <c r="D48" s="3"/>
      <c r="E48" s="3"/>
      <c r="F48" s="3">
        <v>75105</v>
      </c>
      <c r="G48" s="4">
        <f>8%*G50</f>
        <v>27334</v>
      </c>
      <c r="H48" s="67"/>
      <c r="I48" s="67"/>
      <c r="J48" s="67"/>
      <c r="M48" s="67"/>
      <c r="N48" s="67"/>
      <c r="O48" s="67"/>
      <c r="P48" s="67"/>
      <c r="R48" s="1"/>
      <c r="S48" s="67"/>
      <c r="U48" s="67">
        <f>G48</f>
        <v>27334</v>
      </c>
      <c r="V48" s="67">
        <f>SUM(H48:U48)</f>
        <v>27334</v>
      </c>
      <c r="W48" s="2"/>
    </row>
    <row r="49" spans="1:23" ht="15">
      <c r="A49" s="10" t="s">
        <v>19</v>
      </c>
      <c r="B49" s="11"/>
      <c r="C49" s="11"/>
      <c r="D49" s="11"/>
      <c r="E49" s="11"/>
      <c r="F49" s="11"/>
      <c r="G49" s="12">
        <f>G50+G48+G47</f>
        <v>374009</v>
      </c>
      <c r="H49" s="67">
        <f aca="true" t="shared" si="1" ref="H49:U49">SUM(H4:H48)</f>
        <v>80000</v>
      </c>
      <c r="I49" s="67">
        <f t="shared" si="1"/>
        <v>49000</v>
      </c>
      <c r="J49" s="67"/>
      <c r="K49" s="67">
        <f t="shared" si="1"/>
        <v>17000</v>
      </c>
      <c r="L49" s="67">
        <f t="shared" si="1"/>
        <v>0</v>
      </c>
      <c r="M49" s="67">
        <f t="shared" si="1"/>
        <v>5000</v>
      </c>
      <c r="N49" s="67"/>
      <c r="O49" s="67">
        <f t="shared" si="1"/>
        <v>11775</v>
      </c>
      <c r="P49" s="67">
        <f t="shared" si="1"/>
        <v>20000</v>
      </c>
      <c r="Q49" s="67">
        <f t="shared" si="1"/>
        <v>135000</v>
      </c>
      <c r="R49" s="67">
        <f t="shared" si="1"/>
        <v>2500</v>
      </c>
      <c r="S49" s="67">
        <f t="shared" si="1"/>
        <v>6500</v>
      </c>
      <c r="T49" s="67">
        <f t="shared" si="1"/>
        <v>14900</v>
      </c>
      <c r="U49" s="67">
        <f t="shared" si="1"/>
        <v>27334</v>
      </c>
      <c r="V49" s="67">
        <f>SUM(H49:U49)</f>
        <v>369009</v>
      </c>
      <c r="W49" s="67"/>
    </row>
    <row r="50" ht="15">
      <c r="G50" s="2">
        <f>G28+G33+G40+G46</f>
        <v>341675</v>
      </c>
    </row>
    <row r="51" ht="33.75" customHeight="1"/>
    <row r="52" ht="15">
      <c r="G52" s="2">
        <f>G49+'Budget Yr 2'!G49+'Budget Yr 3'!G45</f>
        <v>1099725</v>
      </c>
    </row>
    <row r="54" ht="15" hidden="1"/>
    <row r="55" spans="7:22" ht="15" customHeight="1" hidden="1">
      <c r="G55" s="1" t="s">
        <v>262</v>
      </c>
      <c r="H55" s="67">
        <f>H49</f>
        <v>80000</v>
      </c>
      <c r="I55" s="67">
        <f aca="true" t="shared" si="2" ref="I55:V55">I49</f>
        <v>49000</v>
      </c>
      <c r="J55" s="67"/>
      <c r="K55" s="67">
        <f t="shared" si="2"/>
        <v>17000</v>
      </c>
      <c r="L55" s="67">
        <f t="shared" si="2"/>
        <v>0</v>
      </c>
      <c r="M55" s="67">
        <f t="shared" si="2"/>
        <v>5000</v>
      </c>
      <c r="N55" s="67">
        <f t="shared" si="2"/>
        <v>0</v>
      </c>
      <c r="O55" s="67">
        <f t="shared" si="2"/>
        <v>11775</v>
      </c>
      <c r="P55" s="67">
        <f t="shared" si="2"/>
        <v>20000</v>
      </c>
      <c r="Q55" s="67">
        <f t="shared" si="2"/>
        <v>135000</v>
      </c>
      <c r="R55" s="67">
        <f t="shared" si="2"/>
        <v>2500</v>
      </c>
      <c r="S55" s="67">
        <f t="shared" si="2"/>
        <v>6500</v>
      </c>
      <c r="T55" s="67">
        <f t="shared" si="2"/>
        <v>14900</v>
      </c>
      <c r="U55" s="67">
        <f t="shared" si="2"/>
        <v>27334</v>
      </c>
      <c r="V55" s="67">
        <f t="shared" si="2"/>
        <v>369009</v>
      </c>
    </row>
    <row r="56" spans="7:22" ht="15" hidden="1">
      <c r="G56" s="1" t="s">
        <v>263</v>
      </c>
      <c r="H56" s="1">
        <f>'Budget Yr 2'!H51</f>
        <v>130000</v>
      </c>
      <c r="I56" s="1">
        <f>'Budget Yr 2'!I51</f>
        <v>49000</v>
      </c>
      <c r="J56" s="1">
        <f>'Budget Yr 2'!J51</f>
        <v>45000</v>
      </c>
      <c r="K56" s="1">
        <f>'Budget Yr 2'!K51</f>
        <v>13000</v>
      </c>
      <c r="L56" s="1">
        <f>'Budget Yr 2'!L51</f>
        <v>0</v>
      </c>
      <c r="M56" s="1">
        <f>'Budget Yr 2'!M51</f>
        <v>5000</v>
      </c>
      <c r="N56" s="1">
        <f>'Budget Yr 2'!N51</f>
        <v>5000</v>
      </c>
      <c r="O56" s="1">
        <f>'Budget Yr 2'!O51</f>
        <v>2800</v>
      </c>
      <c r="P56" s="1">
        <f>'Budget Yr 2'!P51</f>
        <v>0</v>
      </c>
      <c r="Q56" s="1">
        <f>'Budget Yr 2'!Q51</f>
        <v>205000</v>
      </c>
      <c r="R56" s="1">
        <f>'Budget Yr 2'!R51</f>
        <v>2500</v>
      </c>
      <c r="S56" s="1">
        <f>'Budget Yr 2'!S51</f>
        <v>6500</v>
      </c>
      <c r="T56" s="1">
        <f>'Budget Yr 2'!T51</f>
        <v>18300</v>
      </c>
      <c r="U56" s="1">
        <f>'Budget Yr 2'!U51</f>
        <v>38168</v>
      </c>
      <c r="V56" s="1">
        <f>'Budget Yr 2'!V51</f>
        <v>520268</v>
      </c>
    </row>
    <row r="57" spans="7:22" ht="15" hidden="1">
      <c r="G57" s="1" t="s">
        <v>264</v>
      </c>
      <c r="H57" s="1">
        <f>'Budget Yr 3'!H47</f>
        <v>85000</v>
      </c>
      <c r="I57" s="1">
        <f>'Budget Yr 3'!I47</f>
        <v>49000</v>
      </c>
      <c r="J57" s="1">
        <f>'Budget Yr 3'!J47</f>
        <v>0</v>
      </c>
      <c r="K57" s="1">
        <f>'Budget Yr 3'!K47</f>
        <v>16000</v>
      </c>
      <c r="L57" s="1">
        <f>'Budget Yr 3'!L47</f>
        <v>0</v>
      </c>
      <c r="M57" s="1">
        <f>'Budget Yr 3'!M47</f>
        <v>5000</v>
      </c>
      <c r="N57" s="1">
        <f>'Budget Yr 3'!N47</f>
        <v>5000</v>
      </c>
      <c r="O57" s="1">
        <f>'Budget Yr 3'!O47</f>
        <v>2800</v>
      </c>
      <c r="P57" s="1">
        <f>'Budget Yr 3'!P47</f>
        <v>0</v>
      </c>
      <c r="Q57" s="1">
        <f>'Budget Yr 3'!Q47</f>
        <v>5000</v>
      </c>
      <c r="R57" s="1">
        <f>'Budget Yr 3'!R47</f>
        <v>2500</v>
      </c>
      <c r="S57" s="1">
        <f>'Budget Yr 3'!S47</f>
        <v>6500</v>
      </c>
      <c r="T57" s="1">
        <f>'Budget Yr 3'!T47</f>
        <v>13800</v>
      </c>
      <c r="U57" s="1">
        <f>'Budget Yr 3'!U47</f>
        <v>14848</v>
      </c>
      <c r="V57" s="1">
        <f>'Budget Yr 3'!V47</f>
        <v>205448</v>
      </c>
    </row>
    <row r="58" spans="7:22" ht="15" hidden="1">
      <c r="G58" s="1" t="s">
        <v>262</v>
      </c>
      <c r="H58" s="1">
        <v>80000</v>
      </c>
      <c r="I58" s="1">
        <v>49000</v>
      </c>
      <c r="K58" s="1">
        <v>17000</v>
      </c>
      <c r="L58" s="1">
        <v>0</v>
      </c>
      <c r="M58" s="1">
        <v>5000</v>
      </c>
      <c r="N58" s="1">
        <v>0</v>
      </c>
      <c r="O58" s="1">
        <v>11775</v>
      </c>
      <c r="P58" s="1">
        <v>20000</v>
      </c>
      <c r="Q58" s="1">
        <v>135000</v>
      </c>
      <c r="R58" s="72">
        <v>2500</v>
      </c>
      <c r="S58" s="1">
        <v>6500</v>
      </c>
      <c r="T58" s="1">
        <v>14900</v>
      </c>
      <c r="U58" s="1">
        <v>27334</v>
      </c>
      <c r="V58" s="1">
        <v>369009</v>
      </c>
    </row>
    <row r="59" spans="7:22" ht="15" hidden="1">
      <c r="G59" s="1" t="s">
        <v>263</v>
      </c>
      <c r="H59" s="1">
        <v>130000</v>
      </c>
      <c r="I59" s="1">
        <v>49000</v>
      </c>
      <c r="J59" s="1">
        <v>45000</v>
      </c>
      <c r="K59" s="1">
        <v>13000</v>
      </c>
      <c r="L59" s="1">
        <v>0</v>
      </c>
      <c r="M59" s="1">
        <v>5000</v>
      </c>
      <c r="N59" s="1">
        <v>5000</v>
      </c>
      <c r="O59" s="1">
        <v>2800</v>
      </c>
      <c r="P59" s="1">
        <v>0</v>
      </c>
      <c r="Q59" s="1">
        <v>205000</v>
      </c>
      <c r="R59" s="72">
        <v>2500</v>
      </c>
      <c r="S59" s="1">
        <v>6500</v>
      </c>
      <c r="T59" s="1">
        <v>18300</v>
      </c>
      <c r="U59" s="1">
        <v>38168</v>
      </c>
      <c r="V59" s="1">
        <v>520268</v>
      </c>
    </row>
    <row r="60" spans="7:22" ht="15" hidden="1">
      <c r="G60" s="1" t="s">
        <v>264</v>
      </c>
      <c r="H60" s="1">
        <v>85000</v>
      </c>
      <c r="I60" s="1">
        <v>49000</v>
      </c>
      <c r="J60" s="1">
        <v>0</v>
      </c>
      <c r="K60" s="1">
        <v>16000</v>
      </c>
      <c r="L60" s="1">
        <v>0</v>
      </c>
      <c r="M60" s="1">
        <v>5000</v>
      </c>
      <c r="N60" s="1">
        <v>5000</v>
      </c>
      <c r="O60" s="1">
        <v>2800</v>
      </c>
      <c r="P60" s="1">
        <v>0</v>
      </c>
      <c r="Q60" s="1">
        <v>5000</v>
      </c>
      <c r="R60" s="72">
        <v>2500</v>
      </c>
      <c r="S60" s="1">
        <v>6500</v>
      </c>
      <c r="T60" s="1">
        <v>13800</v>
      </c>
      <c r="U60" s="1">
        <v>14848</v>
      </c>
      <c r="V60" s="1">
        <v>205448</v>
      </c>
    </row>
  </sheetData>
  <sheetProtection/>
  <printOptions/>
  <pageMargins left="0.11811023622047245" right="0" top="0.1968503937007874" bottom="0" header="0.31496062992125984" footer="0.31496062992125984"/>
  <pageSetup horizontalDpi="600" verticalDpi="600" orientation="portrait" paperSize="9" scale="95" r:id="rId1"/>
  <rowBreaks count="3" manualBreakCount="3">
    <brk id="14" max="6" man="1"/>
    <brk id="29" max="6" man="1"/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60" sqref="H60"/>
    </sheetView>
  </sheetViews>
  <sheetFormatPr defaultColWidth="9.140625" defaultRowHeight="15"/>
  <cols>
    <col min="1" max="1" width="48.28125" style="1" customWidth="1"/>
    <col min="2" max="2" width="20.28125" style="1" customWidth="1"/>
    <col min="3" max="3" width="13.57421875" style="1" customWidth="1"/>
    <col min="4" max="4" width="21.00390625" style="1" customWidth="1"/>
    <col min="5" max="5" width="16.7109375" style="1" customWidth="1"/>
    <col min="6" max="6" width="8.140625" style="1" bestFit="1" customWidth="1"/>
    <col min="7" max="7" width="9.57421875" style="1" bestFit="1" customWidth="1"/>
    <col min="8" max="8" width="14.421875" style="1" customWidth="1"/>
    <col min="9" max="11" width="13.57421875" style="1" customWidth="1"/>
    <col min="12" max="12" width="10.421875" style="1" customWidth="1"/>
    <col min="13" max="13" width="12.28125" style="1" customWidth="1"/>
    <col min="14" max="14" width="9.7109375" style="1" customWidth="1"/>
    <col min="15" max="15" width="9.8515625" style="1" customWidth="1"/>
    <col min="16" max="16" width="10.8515625" style="1" customWidth="1"/>
    <col min="17" max="19" width="12.28125" style="1" customWidth="1"/>
    <col min="20" max="21" width="13.140625" style="1" customWidth="1"/>
    <col min="22" max="22" width="14.421875" style="1" customWidth="1"/>
    <col min="23" max="23" width="11.7109375" style="1" customWidth="1"/>
    <col min="24" max="16384" width="9.140625" style="1" customWidth="1"/>
  </cols>
  <sheetData>
    <row r="1" spans="1:7" ht="15">
      <c r="A1" s="118" t="s">
        <v>241</v>
      </c>
      <c r="B1" s="119"/>
      <c r="C1" s="119"/>
      <c r="D1" s="119"/>
      <c r="E1" s="119"/>
      <c r="F1" s="119"/>
      <c r="G1" s="120"/>
    </row>
    <row r="2" spans="1:7" ht="15" customHeight="1">
      <c r="A2" s="130" t="s">
        <v>210</v>
      </c>
      <c r="B2" s="121"/>
      <c r="C2" s="121"/>
      <c r="D2" s="121"/>
      <c r="E2" s="121"/>
      <c r="F2" s="121"/>
      <c r="G2" s="122"/>
    </row>
    <row r="3" spans="1:22" ht="30">
      <c r="A3" s="123" t="s">
        <v>9</v>
      </c>
      <c r="B3" s="123"/>
      <c r="C3" s="123" t="s">
        <v>10</v>
      </c>
      <c r="D3" s="123" t="s">
        <v>11</v>
      </c>
      <c r="E3" s="123" t="s">
        <v>12</v>
      </c>
      <c r="F3" s="123" t="s">
        <v>238</v>
      </c>
      <c r="G3" s="123" t="s">
        <v>13</v>
      </c>
      <c r="H3" s="1">
        <v>712</v>
      </c>
      <c r="I3" s="1">
        <v>713</v>
      </c>
      <c r="J3" s="1">
        <v>714</v>
      </c>
      <c r="K3" s="57">
        <v>716</v>
      </c>
      <c r="L3" s="57">
        <v>722</v>
      </c>
      <c r="M3" s="57">
        <v>724</v>
      </c>
      <c r="N3" s="57">
        <v>726</v>
      </c>
      <c r="O3" s="57">
        <v>728</v>
      </c>
      <c r="P3" s="57">
        <v>731</v>
      </c>
      <c r="Q3" s="57">
        <v>741</v>
      </c>
      <c r="R3" s="57">
        <v>742</v>
      </c>
      <c r="S3" s="57">
        <v>745</v>
      </c>
      <c r="T3" s="57">
        <v>757</v>
      </c>
      <c r="U3" s="57">
        <v>751</v>
      </c>
      <c r="V3" s="65" t="s">
        <v>23</v>
      </c>
    </row>
    <row r="4" spans="1:22" ht="13.5" customHeight="1">
      <c r="A4" s="103" t="s">
        <v>219</v>
      </c>
      <c r="B4" s="115" t="s">
        <v>191</v>
      </c>
      <c r="C4" s="18" t="s">
        <v>152</v>
      </c>
      <c r="D4" s="22" t="s">
        <v>55</v>
      </c>
      <c r="E4" s="23">
        <v>2500</v>
      </c>
      <c r="F4" s="81">
        <v>72400</v>
      </c>
      <c r="G4" s="23">
        <v>2500</v>
      </c>
      <c r="M4" s="2">
        <f>G4</f>
        <v>2500</v>
      </c>
      <c r="S4" s="2"/>
      <c r="V4" s="2">
        <f aca="true" t="shared" si="0" ref="V4:V22">SUM(H4:T4)</f>
        <v>2500</v>
      </c>
    </row>
    <row r="5" spans="1:22" ht="39.75" customHeight="1">
      <c r="A5" s="37"/>
      <c r="B5" s="115"/>
      <c r="C5" s="18" t="s">
        <v>14</v>
      </c>
      <c r="D5" s="22" t="s">
        <v>34</v>
      </c>
      <c r="E5" s="23">
        <v>2500</v>
      </c>
      <c r="F5" s="81">
        <v>72400</v>
      </c>
      <c r="G5" s="23">
        <v>2500</v>
      </c>
      <c r="I5" s="2"/>
      <c r="M5" s="2">
        <f>G5</f>
        <v>2500</v>
      </c>
      <c r="V5" s="2">
        <f t="shared" si="0"/>
        <v>2500</v>
      </c>
    </row>
    <row r="6" spans="1:22" ht="39.75" customHeight="1">
      <c r="A6" s="37"/>
      <c r="B6" s="115"/>
      <c r="C6" s="18" t="s">
        <v>14</v>
      </c>
      <c r="D6" s="22" t="s">
        <v>35</v>
      </c>
      <c r="E6" s="23">
        <v>2500</v>
      </c>
      <c r="F6" s="81">
        <v>74200</v>
      </c>
      <c r="G6" s="23">
        <v>2500</v>
      </c>
      <c r="I6" s="2"/>
      <c r="R6" s="2">
        <f>G6</f>
        <v>2500</v>
      </c>
      <c r="V6" s="2">
        <f t="shared" si="0"/>
        <v>2500</v>
      </c>
    </row>
    <row r="7" spans="1:22" ht="39.75" customHeight="1">
      <c r="A7" s="37"/>
      <c r="B7" s="115"/>
      <c r="C7" s="18" t="s">
        <v>14</v>
      </c>
      <c r="D7" s="22" t="s">
        <v>36</v>
      </c>
      <c r="E7" s="23">
        <v>1500</v>
      </c>
      <c r="F7" s="81">
        <v>74500</v>
      </c>
      <c r="G7" s="23">
        <v>1500</v>
      </c>
      <c r="I7" s="2"/>
      <c r="S7" s="2">
        <f>G7</f>
        <v>1500</v>
      </c>
      <c r="V7" s="2">
        <f t="shared" si="0"/>
        <v>1500</v>
      </c>
    </row>
    <row r="8" spans="1:22" ht="30">
      <c r="A8" s="37"/>
      <c r="B8" s="115"/>
      <c r="C8" s="18" t="s">
        <v>152</v>
      </c>
      <c r="D8" s="22" t="s">
        <v>78</v>
      </c>
      <c r="E8" s="23">
        <v>2800</v>
      </c>
      <c r="F8" s="81">
        <v>72800</v>
      </c>
      <c r="G8" s="23">
        <v>2800</v>
      </c>
      <c r="O8" s="2">
        <f>G8</f>
        <v>2800</v>
      </c>
      <c r="R8" s="2"/>
      <c r="V8" s="2">
        <f t="shared" si="0"/>
        <v>2800</v>
      </c>
    </row>
    <row r="9" spans="1:22" ht="30">
      <c r="A9" s="102" t="s">
        <v>134</v>
      </c>
      <c r="B9" s="22" t="s">
        <v>131</v>
      </c>
      <c r="C9" s="18" t="s">
        <v>14</v>
      </c>
      <c r="D9" s="22" t="s">
        <v>65</v>
      </c>
      <c r="E9" s="24" t="s">
        <v>66</v>
      </c>
      <c r="F9" s="26">
        <v>71300</v>
      </c>
      <c r="G9" s="20">
        <v>24000</v>
      </c>
      <c r="I9" s="67">
        <f>G9</f>
        <v>24000</v>
      </c>
      <c r="J9" s="67"/>
      <c r="M9" s="67"/>
      <c r="N9" s="67"/>
      <c r="O9" s="67"/>
      <c r="R9" s="67"/>
      <c r="T9" s="67"/>
      <c r="U9" s="67"/>
      <c r="V9" s="67">
        <f t="shared" si="0"/>
        <v>24000</v>
      </c>
    </row>
    <row r="10" spans="1:22" ht="45">
      <c r="A10" s="37"/>
      <c r="B10" s="22" t="s">
        <v>130</v>
      </c>
      <c r="C10" s="18" t="s">
        <v>14</v>
      </c>
      <c r="D10" s="22" t="s">
        <v>65</v>
      </c>
      <c r="E10" s="25" t="s">
        <v>67</v>
      </c>
      <c r="F10" s="84">
        <v>71300</v>
      </c>
      <c r="G10" s="20">
        <v>15000</v>
      </c>
      <c r="I10" s="67">
        <f>G10</f>
        <v>15000</v>
      </c>
      <c r="J10" s="67"/>
      <c r="M10" s="67"/>
      <c r="N10" s="67"/>
      <c r="O10" s="67"/>
      <c r="R10" s="67"/>
      <c r="T10" s="67"/>
      <c r="U10" s="67"/>
      <c r="V10" s="67">
        <f t="shared" si="0"/>
        <v>15000</v>
      </c>
    </row>
    <row r="11" spans="1:22" ht="30">
      <c r="A11" s="37"/>
      <c r="B11" s="22" t="s">
        <v>56</v>
      </c>
      <c r="C11" s="18" t="s">
        <v>14</v>
      </c>
      <c r="D11" s="22" t="s">
        <v>65</v>
      </c>
      <c r="E11" s="25" t="s">
        <v>68</v>
      </c>
      <c r="F11" s="84">
        <v>71300</v>
      </c>
      <c r="G11" s="20">
        <v>10000</v>
      </c>
      <c r="I11" s="67">
        <f>G11</f>
        <v>10000</v>
      </c>
      <c r="J11" s="67"/>
      <c r="M11" s="67"/>
      <c r="N11" s="67"/>
      <c r="O11" s="67"/>
      <c r="R11" s="67"/>
      <c r="T11" s="67"/>
      <c r="U11" s="67"/>
      <c r="V11" s="67">
        <f t="shared" si="0"/>
        <v>10000</v>
      </c>
    </row>
    <row r="12" spans="1:22" ht="60">
      <c r="A12" s="37" t="s">
        <v>235</v>
      </c>
      <c r="B12" s="26" t="s">
        <v>223</v>
      </c>
      <c r="C12" s="22" t="s">
        <v>169</v>
      </c>
      <c r="D12" s="22" t="s">
        <v>170</v>
      </c>
      <c r="E12" s="24" t="s">
        <v>171</v>
      </c>
      <c r="F12" s="21">
        <v>75700</v>
      </c>
      <c r="G12" s="148">
        <v>1200</v>
      </c>
      <c r="I12" s="67"/>
      <c r="J12" s="67"/>
      <c r="K12" s="2"/>
      <c r="M12" s="67"/>
      <c r="N12" s="67"/>
      <c r="O12" s="67"/>
      <c r="R12" s="67"/>
      <c r="T12" s="67">
        <f>G12</f>
        <v>1200</v>
      </c>
      <c r="U12" s="67"/>
      <c r="V12" s="67">
        <f t="shared" si="0"/>
        <v>1200</v>
      </c>
    </row>
    <row r="13" spans="1:22" ht="30">
      <c r="A13" s="37" t="s">
        <v>137</v>
      </c>
      <c r="B13" s="149"/>
      <c r="C13" s="18"/>
      <c r="D13" s="22"/>
      <c r="E13" s="24"/>
      <c r="F13" s="81"/>
      <c r="G13" s="150"/>
      <c r="I13" s="67"/>
      <c r="J13" s="67"/>
      <c r="M13" s="67"/>
      <c r="N13" s="67"/>
      <c r="O13" s="67"/>
      <c r="R13" s="67"/>
      <c r="T13" s="67"/>
      <c r="U13" s="67"/>
      <c r="V13" s="67">
        <f t="shared" si="0"/>
        <v>0</v>
      </c>
    </row>
    <row r="14" spans="1:22" ht="30">
      <c r="A14" s="37" t="s">
        <v>231</v>
      </c>
      <c r="B14" s="22"/>
      <c r="C14" s="18"/>
      <c r="D14" s="22"/>
      <c r="E14" s="22"/>
      <c r="F14" s="21"/>
      <c r="G14" s="23"/>
      <c r="I14" s="67"/>
      <c r="J14" s="67"/>
      <c r="K14" s="2"/>
      <c r="M14" s="67"/>
      <c r="N14" s="67"/>
      <c r="O14" s="67"/>
      <c r="R14" s="67"/>
      <c r="T14" s="67"/>
      <c r="U14" s="67"/>
      <c r="V14" s="67">
        <f t="shared" si="0"/>
        <v>0</v>
      </c>
    </row>
    <row r="15" spans="1:22" ht="30">
      <c r="A15" s="37" t="s">
        <v>187</v>
      </c>
      <c r="B15" s="149"/>
      <c r="C15" s="21"/>
      <c r="D15" s="21"/>
      <c r="E15" s="19"/>
      <c r="F15" s="18"/>
      <c r="G15" s="23"/>
      <c r="I15" s="67"/>
      <c r="J15" s="67"/>
      <c r="K15" s="2"/>
      <c r="M15" s="67"/>
      <c r="N15" s="67"/>
      <c r="O15" s="67"/>
      <c r="R15" s="67"/>
      <c r="T15" s="67"/>
      <c r="U15" s="67"/>
      <c r="V15" s="67">
        <f t="shared" si="0"/>
        <v>0</v>
      </c>
    </row>
    <row r="16" spans="1:22" ht="30">
      <c r="A16" s="31" t="s">
        <v>188</v>
      </c>
      <c r="B16" s="22"/>
      <c r="C16" s="18"/>
      <c r="D16" s="22"/>
      <c r="E16" s="24"/>
      <c r="F16" s="21"/>
      <c r="G16" s="23"/>
      <c r="I16" s="67"/>
      <c r="J16" s="67"/>
      <c r="M16" s="67"/>
      <c r="N16" s="67"/>
      <c r="O16" s="67"/>
      <c r="Q16" s="2"/>
      <c r="R16" s="67"/>
      <c r="T16" s="67"/>
      <c r="U16" s="67"/>
      <c r="V16" s="67">
        <f t="shared" si="0"/>
        <v>0</v>
      </c>
    </row>
    <row r="17" spans="1:23" ht="45">
      <c r="A17" s="31" t="s">
        <v>214</v>
      </c>
      <c r="B17" s="21" t="s">
        <v>151</v>
      </c>
      <c r="C17" s="21" t="s">
        <v>152</v>
      </c>
      <c r="D17" s="21" t="s">
        <v>153</v>
      </c>
      <c r="E17" s="19" t="s">
        <v>154</v>
      </c>
      <c r="F17" s="18">
        <v>74100</v>
      </c>
      <c r="G17" s="23">
        <v>200000</v>
      </c>
      <c r="H17" s="69"/>
      <c r="I17" s="69"/>
      <c r="J17" s="69"/>
      <c r="K17" s="69"/>
      <c r="L17" s="69"/>
      <c r="M17" s="69"/>
      <c r="N17" s="69"/>
      <c r="O17" s="69"/>
      <c r="P17" s="69"/>
      <c r="Q17" s="69">
        <f>G17</f>
        <v>200000</v>
      </c>
      <c r="R17" s="67"/>
      <c r="S17" s="67"/>
      <c r="T17" s="67"/>
      <c r="U17" s="67"/>
      <c r="V17" s="67">
        <f t="shared" si="0"/>
        <v>200000</v>
      </c>
      <c r="W17" s="67"/>
    </row>
    <row r="18" spans="1:22" ht="15" customHeight="1">
      <c r="A18" s="31" t="s">
        <v>230</v>
      </c>
      <c r="B18" s="22" t="s">
        <v>167</v>
      </c>
      <c r="C18" s="22" t="s">
        <v>33</v>
      </c>
      <c r="D18" s="22" t="s">
        <v>168</v>
      </c>
      <c r="E18" s="25" t="s">
        <v>159</v>
      </c>
      <c r="F18" s="26">
        <v>71400</v>
      </c>
      <c r="G18" s="25">
        <v>5000</v>
      </c>
      <c r="H18" s="69"/>
      <c r="I18" s="69"/>
      <c r="J18" s="69">
        <f>G18</f>
        <v>5000</v>
      </c>
      <c r="K18" s="69"/>
      <c r="L18" s="69"/>
      <c r="M18" s="69"/>
      <c r="N18" s="69"/>
      <c r="O18" s="69"/>
      <c r="P18" s="69"/>
      <c r="Q18" s="69"/>
      <c r="R18" s="67"/>
      <c r="S18" s="67"/>
      <c r="T18" s="67"/>
      <c r="U18" s="67"/>
      <c r="V18" s="67">
        <f t="shared" si="0"/>
        <v>5000</v>
      </c>
    </row>
    <row r="19" spans="1:22" ht="45">
      <c r="A19" s="31" t="s">
        <v>215</v>
      </c>
      <c r="B19" s="22" t="s">
        <v>20</v>
      </c>
      <c r="C19" s="18" t="s">
        <v>16</v>
      </c>
      <c r="D19" s="22" t="s">
        <v>162</v>
      </c>
      <c r="E19" s="22" t="s">
        <v>163</v>
      </c>
      <c r="F19" s="21">
        <v>71600</v>
      </c>
      <c r="G19" s="20">
        <v>4000</v>
      </c>
      <c r="H19" s="69"/>
      <c r="I19" s="69"/>
      <c r="J19" s="69"/>
      <c r="K19" s="69">
        <f>G19</f>
        <v>4000</v>
      </c>
      <c r="L19" s="69"/>
      <c r="M19" s="69"/>
      <c r="N19" s="69"/>
      <c r="O19" s="69"/>
      <c r="P19" s="69"/>
      <c r="Q19" s="69"/>
      <c r="R19" s="67"/>
      <c r="S19" s="67"/>
      <c r="T19" s="67"/>
      <c r="U19" s="67"/>
      <c r="V19" s="67">
        <f t="shared" si="0"/>
        <v>4000</v>
      </c>
    </row>
    <row r="20" spans="1:22" ht="90">
      <c r="A20" s="147"/>
      <c r="B20" s="30" t="s">
        <v>192</v>
      </c>
      <c r="C20" s="21" t="s">
        <v>193</v>
      </c>
      <c r="D20" s="21" t="s">
        <v>69</v>
      </c>
      <c r="E20" s="19" t="s">
        <v>194</v>
      </c>
      <c r="F20" s="26">
        <v>75700</v>
      </c>
      <c r="G20" s="19">
        <v>1600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7"/>
      <c r="S20" s="67"/>
      <c r="T20" s="67">
        <f>G20</f>
        <v>1600</v>
      </c>
      <c r="U20" s="67"/>
      <c r="V20" s="67">
        <f t="shared" si="0"/>
        <v>1600</v>
      </c>
    </row>
    <row r="21" spans="1:22" ht="22.5" customHeight="1">
      <c r="A21" s="147"/>
      <c r="B21" s="22" t="s">
        <v>229</v>
      </c>
      <c r="C21" s="18" t="s">
        <v>200</v>
      </c>
      <c r="D21" s="22" t="s">
        <v>166</v>
      </c>
      <c r="E21" s="24">
        <v>5000</v>
      </c>
      <c r="F21" s="21">
        <v>74100</v>
      </c>
      <c r="G21" s="20">
        <v>5000</v>
      </c>
      <c r="H21" s="69"/>
      <c r="I21" s="69"/>
      <c r="J21" s="69"/>
      <c r="K21" s="69"/>
      <c r="L21" s="69"/>
      <c r="M21" s="69"/>
      <c r="N21" s="69"/>
      <c r="O21" s="69"/>
      <c r="P21" s="69"/>
      <c r="Q21" s="69">
        <f>G21</f>
        <v>5000</v>
      </c>
      <c r="R21" s="67"/>
      <c r="S21" s="67"/>
      <c r="T21" s="67"/>
      <c r="U21" s="67"/>
      <c r="V21" s="67">
        <f t="shared" si="0"/>
        <v>5000</v>
      </c>
    </row>
    <row r="22" spans="1:22" ht="75">
      <c r="A22" s="37" t="s">
        <v>227</v>
      </c>
      <c r="B22" s="37" t="s">
        <v>223</v>
      </c>
      <c r="C22" s="18" t="s">
        <v>198</v>
      </c>
      <c r="D22" s="22" t="s">
        <v>176</v>
      </c>
      <c r="E22" s="24" t="s">
        <v>177</v>
      </c>
      <c r="F22" s="81">
        <v>71200</v>
      </c>
      <c r="G22" s="150">
        <v>130000</v>
      </c>
      <c r="H22" s="69">
        <f>G22</f>
        <v>130000</v>
      </c>
      <c r="I22" s="69"/>
      <c r="J22" s="69"/>
      <c r="K22" s="69"/>
      <c r="L22" s="69"/>
      <c r="M22" s="69"/>
      <c r="N22" s="69"/>
      <c r="O22" s="69"/>
      <c r="P22" s="69"/>
      <c r="Q22" s="69"/>
      <c r="R22" s="67"/>
      <c r="S22" s="67"/>
      <c r="T22" s="67"/>
      <c r="U22" s="67"/>
      <c r="V22" s="67">
        <f t="shared" si="0"/>
        <v>130000</v>
      </c>
    </row>
    <row r="23" spans="1:22" ht="15">
      <c r="A23" s="43" t="s">
        <v>15</v>
      </c>
      <c r="B23" s="44"/>
      <c r="C23" s="44"/>
      <c r="D23" s="44"/>
      <c r="E23" s="44"/>
      <c r="F23" s="44"/>
      <c r="G23" s="45">
        <f>SUM(G4:G22)</f>
        <v>407600</v>
      </c>
      <c r="H23" s="68"/>
      <c r="I23" s="68"/>
      <c r="J23" s="80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7"/>
    </row>
    <row r="24" spans="1:22" ht="15">
      <c r="A24" s="130" t="s">
        <v>211</v>
      </c>
      <c r="B24" s="161"/>
      <c r="C24" s="162"/>
      <c r="D24" s="162"/>
      <c r="E24" s="163"/>
      <c r="F24" s="162"/>
      <c r="G24" s="164"/>
      <c r="H24" s="62"/>
      <c r="I24" s="62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108"/>
      <c r="U24" s="108"/>
      <c r="V24" s="67"/>
    </row>
    <row r="25" spans="1:22" ht="15">
      <c r="A25" s="124" t="s">
        <v>9</v>
      </c>
      <c r="B25" s="123"/>
      <c r="C25" s="125" t="s">
        <v>10</v>
      </c>
      <c r="D25" s="125" t="s">
        <v>11</v>
      </c>
      <c r="E25" s="125" t="s">
        <v>12</v>
      </c>
      <c r="F25" s="125" t="s">
        <v>239</v>
      </c>
      <c r="G25" s="35" t="s">
        <v>13</v>
      </c>
      <c r="J25" s="109"/>
      <c r="K25" s="57"/>
      <c r="L25" s="57"/>
      <c r="M25" s="57"/>
      <c r="N25" s="57"/>
      <c r="O25" s="57"/>
      <c r="V25" s="67"/>
    </row>
    <row r="26" spans="1:22" ht="120">
      <c r="A26" s="107" t="s">
        <v>224</v>
      </c>
      <c r="B26" s="37" t="s">
        <v>156</v>
      </c>
      <c r="C26" s="21" t="s">
        <v>157</v>
      </c>
      <c r="D26" s="21" t="s">
        <v>69</v>
      </c>
      <c r="E26" s="19" t="s">
        <v>183</v>
      </c>
      <c r="F26" s="26">
        <v>75700</v>
      </c>
      <c r="G26" s="19">
        <v>6000</v>
      </c>
      <c r="J26" s="109"/>
      <c r="T26" s="2">
        <f>G26</f>
        <v>6000</v>
      </c>
      <c r="V26" s="67">
        <f>SUM(H26:T26)</f>
        <v>6000</v>
      </c>
    </row>
    <row r="27" spans="1:22" ht="90">
      <c r="A27" s="129" t="s">
        <v>161</v>
      </c>
      <c r="B27" s="127" t="s">
        <v>180</v>
      </c>
      <c r="C27" s="21" t="s">
        <v>132</v>
      </c>
      <c r="D27" s="21" t="s">
        <v>69</v>
      </c>
      <c r="E27" s="19" t="s">
        <v>133</v>
      </c>
      <c r="F27" s="83">
        <v>75700</v>
      </c>
      <c r="G27" s="19">
        <v>1000</v>
      </c>
      <c r="J27" s="57"/>
      <c r="T27" s="2">
        <f>G27</f>
        <v>1000</v>
      </c>
      <c r="V27" s="67">
        <f>SUM(H27:T27)</f>
        <v>1000</v>
      </c>
    </row>
    <row r="28" spans="1:23" ht="120">
      <c r="A28" s="129" t="s">
        <v>143</v>
      </c>
      <c r="B28" s="22" t="s">
        <v>156</v>
      </c>
      <c r="C28" s="22" t="s">
        <v>152</v>
      </c>
      <c r="D28" s="22" t="s">
        <v>158</v>
      </c>
      <c r="E28" s="25" t="s">
        <v>257</v>
      </c>
      <c r="F28" s="21">
        <v>71400</v>
      </c>
      <c r="G28" s="19">
        <v>10000</v>
      </c>
      <c r="H28" s="67"/>
      <c r="I28" s="67"/>
      <c r="J28" s="67">
        <f>G28</f>
        <v>10000</v>
      </c>
      <c r="M28" s="67"/>
      <c r="N28" s="67"/>
      <c r="O28" s="67"/>
      <c r="R28" s="67"/>
      <c r="T28" s="67"/>
      <c r="U28" s="67"/>
      <c r="V28" s="67">
        <f>SUM(H28:T28)</f>
        <v>10000</v>
      </c>
      <c r="W28" s="67"/>
    </row>
    <row r="29" spans="1:23" ht="90">
      <c r="A29" s="129" t="s">
        <v>232</v>
      </c>
      <c r="B29" s="146" t="s">
        <v>261</v>
      </c>
      <c r="C29" s="22" t="s">
        <v>152</v>
      </c>
      <c r="D29" s="22" t="s">
        <v>160</v>
      </c>
      <c r="E29" s="25" t="s">
        <v>159</v>
      </c>
      <c r="F29" s="21">
        <v>71400</v>
      </c>
      <c r="G29" s="19">
        <v>5000</v>
      </c>
      <c r="I29" s="67"/>
      <c r="J29" s="67">
        <f>G29</f>
        <v>5000</v>
      </c>
      <c r="M29" s="67"/>
      <c r="N29" s="67"/>
      <c r="O29" s="67"/>
      <c r="R29" s="67"/>
      <c r="T29" s="67"/>
      <c r="U29" s="67"/>
      <c r="V29" s="67"/>
      <c r="W29" s="67"/>
    </row>
    <row r="30" spans="1:23" ht="75">
      <c r="A30" s="107" t="s">
        <v>260</v>
      </c>
      <c r="B30" s="21" t="s">
        <v>259</v>
      </c>
      <c r="C30" s="21" t="s">
        <v>33</v>
      </c>
      <c r="D30" s="21" t="s">
        <v>250</v>
      </c>
      <c r="E30" s="19" t="s">
        <v>154</v>
      </c>
      <c r="F30" s="63">
        <v>72600</v>
      </c>
      <c r="G30" s="20">
        <v>5000</v>
      </c>
      <c r="I30" s="67"/>
      <c r="J30" s="67"/>
      <c r="M30" s="67"/>
      <c r="N30" s="67">
        <f>G30</f>
        <v>5000</v>
      </c>
      <c r="O30" s="67"/>
      <c r="R30" s="67"/>
      <c r="T30" s="67"/>
      <c r="U30" s="67"/>
      <c r="V30" s="67">
        <f>SUM(H30:T30)</f>
        <v>5000</v>
      </c>
      <c r="W30" s="67"/>
    </row>
    <row r="31" spans="1:22" ht="15" customHeight="1">
      <c r="A31" s="5" t="s">
        <v>21</v>
      </c>
      <c r="B31" s="8"/>
      <c r="C31" s="8"/>
      <c r="D31" s="8"/>
      <c r="E31" s="8"/>
      <c r="F31" s="8"/>
      <c r="G31" s="9">
        <f>SUM(G26:G30)</f>
        <v>27000</v>
      </c>
      <c r="I31" s="67"/>
      <c r="J31" s="67"/>
      <c r="M31" s="67"/>
      <c r="N31" s="67"/>
      <c r="O31" s="67"/>
      <c r="R31" s="67"/>
      <c r="T31" s="67"/>
      <c r="U31" s="67"/>
      <c r="V31" s="67"/>
    </row>
    <row r="32" spans="1:22" ht="39.75" customHeight="1">
      <c r="A32" s="130" t="s">
        <v>212</v>
      </c>
      <c r="B32" s="137"/>
      <c r="C32" s="138"/>
      <c r="D32" s="138"/>
      <c r="E32" s="138"/>
      <c r="F32" s="138"/>
      <c r="G32" s="138"/>
      <c r="I32" s="67"/>
      <c r="J32" s="67"/>
      <c r="M32" s="67"/>
      <c r="N32" s="67"/>
      <c r="O32" s="67"/>
      <c r="R32" s="67"/>
      <c r="T32" s="67"/>
      <c r="U32" s="67"/>
      <c r="V32" s="67"/>
    </row>
    <row r="33" spans="1:22" ht="15">
      <c r="A33" s="124" t="s">
        <v>9</v>
      </c>
      <c r="B33" s="35"/>
      <c r="C33" s="123" t="s">
        <v>10</v>
      </c>
      <c r="D33" s="123" t="s">
        <v>11</v>
      </c>
      <c r="E33" s="123" t="s">
        <v>12</v>
      </c>
      <c r="F33" s="123" t="s">
        <v>238</v>
      </c>
      <c r="G33" s="123" t="s">
        <v>37</v>
      </c>
      <c r="I33" s="67"/>
      <c r="J33" s="67"/>
      <c r="M33" s="67"/>
      <c r="N33" s="67"/>
      <c r="O33" s="67"/>
      <c r="R33" s="67"/>
      <c r="T33" s="67"/>
      <c r="U33" s="67"/>
      <c r="V33" s="67"/>
    </row>
    <row r="34" spans="1:22" ht="45">
      <c r="A34" s="31" t="s">
        <v>145</v>
      </c>
      <c r="B34" s="127" t="s">
        <v>62</v>
      </c>
      <c r="C34" s="21" t="s">
        <v>132</v>
      </c>
      <c r="D34" s="21" t="s">
        <v>69</v>
      </c>
      <c r="E34" s="19" t="s">
        <v>181</v>
      </c>
      <c r="F34" s="83">
        <v>75700</v>
      </c>
      <c r="G34" s="19">
        <v>4000</v>
      </c>
      <c r="I34" s="67"/>
      <c r="J34" s="67"/>
      <c r="K34" s="2"/>
      <c r="M34" s="67"/>
      <c r="N34" s="67"/>
      <c r="O34" s="67"/>
      <c r="R34" s="67"/>
      <c r="T34" s="67">
        <f>G34</f>
        <v>4000</v>
      </c>
      <c r="U34" s="67"/>
      <c r="V34" s="67">
        <f>SUM(H34:T34)</f>
        <v>4000</v>
      </c>
    </row>
    <row r="35" spans="1:24" ht="30">
      <c r="A35" s="31" t="s">
        <v>178</v>
      </c>
      <c r="B35" s="127" t="s">
        <v>64</v>
      </c>
      <c r="C35" s="33" t="s">
        <v>152</v>
      </c>
      <c r="D35" s="33" t="s">
        <v>58</v>
      </c>
      <c r="E35" s="38" t="s">
        <v>77</v>
      </c>
      <c r="F35" s="82">
        <v>71600</v>
      </c>
      <c r="G35" s="38">
        <v>9000</v>
      </c>
      <c r="I35" s="67"/>
      <c r="J35" s="67"/>
      <c r="K35" s="2">
        <f>G35</f>
        <v>9000</v>
      </c>
      <c r="M35" s="67"/>
      <c r="N35" s="67"/>
      <c r="O35" s="67"/>
      <c r="R35" s="67"/>
      <c r="T35" s="67"/>
      <c r="U35" s="67"/>
      <c r="V35" s="67">
        <f>SUM(H35:T35)</f>
        <v>9000</v>
      </c>
      <c r="W35" s="67"/>
      <c r="X35" s="1">
        <f>SUM(W4:W35)</f>
        <v>0</v>
      </c>
    </row>
    <row r="36" spans="1:23" ht="90">
      <c r="A36" s="31" t="s">
        <v>146</v>
      </c>
      <c r="B36" s="127" t="s">
        <v>179</v>
      </c>
      <c r="C36" s="22" t="s">
        <v>152</v>
      </c>
      <c r="D36" s="22" t="s">
        <v>158</v>
      </c>
      <c r="E36" s="25" t="s">
        <v>159</v>
      </c>
      <c r="F36" s="82">
        <v>71400</v>
      </c>
      <c r="G36" s="38">
        <v>10000</v>
      </c>
      <c r="I36" s="67"/>
      <c r="J36" s="67">
        <f>G36</f>
        <v>10000</v>
      </c>
      <c r="M36" s="67"/>
      <c r="N36" s="67"/>
      <c r="O36" s="67"/>
      <c r="R36" s="67"/>
      <c r="T36" s="67"/>
      <c r="U36" s="67"/>
      <c r="V36" s="67">
        <f>SUM(H36:T36)</f>
        <v>10000</v>
      </c>
      <c r="W36" s="67"/>
    </row>
    <row r="37" spans="1:23" ht="45">
      <c r="A37" s="31"/>
      <c r="B37" s="127" t="s">
        <v>246</v>
      </c>
      <c r="C37" s="39" t="s">
        <v>57</v>
      </c>
      <c r="D37" s="126" t="s">
        <v>59</v>
      </c>
      <c r="E37" s="33" t="s">
        <v>201</v>
      </c>
      <c r="F37" s="82">
        <v>75700</v>
      </c>
      <c r="G37" s="34">
        <v>1000</v>
      </c>
      <c r="I37" s="67"/>
      <c r="J37" s="67"/>
      <c r="M37" s="67"/>
      <c r="N37" s="67"/>
      <c r="O37" s="67"/>
      <c r="R37" s="67"/>
      <c r="T37" s="67">
        <f>G37</f>
        <v>1000</v>
      </c>
      <c r="U37" s="67"/>
      <c r="V37" s="67"/>
      <c r="W37" s="67"/>
    </row>
    <row r="38" spans="1:23" ht="15" customHeight="1">
      <c r="A38" s="31" t="s">
        <v>148</v>
      </c>
      <c r="B38" s="127" t="s">
        <v>63</v>
      </c>
      <c r="C38" s="39" t="s">
        <v>57</v>
      </c>
      <c r="D38" s="126" t="s">
        <v>59</v>
      </c>
      <c r="E38" s="33" t="s">
        <v>201</v>
      </c>
      <c r="F38" s="82">
        <v>75700</v>
      </c>
      <c r="G38" s="34">
        <v>1000</v>
      </c>
      <c r="I38" s="67"/>
      <c r="J38" s="67"/>
      <c r="M38" s="67"/>
      <c r="N38" s="67"/>
      <c r="O38" s="67"/>
      <c r="R38" s="67"/>
      <c r="T38" s="67">
        <f>G38</f>
        <v>1000</v>
      </c>
      <c r="U38" s="67"/>
      <c r="V38" s="67">
        <f>SUM(H38:T38)</f>
        <v>1000</v>
      </c>
      <c r="W38" s="2"/>
    </row>
    <row r="39" spans="1:23" ht="15">
      <c r="A39" s="5" t="s">
        <v>43</v>
      </c>
      <c r="B39" s="8"/>
      <c r="C39" s="8"/>
      <c r="D39" s="8"/>
      <c r="E39" s="8"/>
      <c r="F39" s="8"/>
      <c r="G39" s="9">
        <f>SUM(G34:G38)</f>
        <v>25000</v>
      </c>
      <c r="I39" s="67"/>
      <c r="J39" s="67"/>
      <c r="M39" s="67"/>
      <c r="N39" s="67"/>
      <c r="O39" s="67"/>
      <c r="R39" s="67"/>
      <c r="T39" s="67"/>
      <c r="U39" s="67"/>
      <c r="V39" s="67"/>
      <c r="W39" s="67"/>
    </row>
    <row r="40" spans="1:23" ht="15">
      <c r="A40" s="130" t="s">
        <v>206</v>
      </c>
      <c r="B40" s="116"/>
      <c r="C40" s="116"/>
      <c r="D40" s="116"/>
      <c r="E40" s="116"/>
      <c r="F40" s="116"/>
      <c r="G40" s="11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2"/>
    </row>
    <row r="41" spans="1:23" ht="15">
      <c r="A41" s="124" t="s">
        <v>9</v>
      </c>
      <c r="B41" s="35"/>
      <c r="C41" s="123" t="s">
        <v>10</v>
      </c>
      <c r="D41" s="123" t="s">
        <v>11</v>
      </c>
      <c r="E41" s="123" t="s">
        <v>12</v>
      </c>
      <c r="F41" s="123" t="s">
        <v>239</v>
      </c>
      <c r="G41" s="123" t="s">
        <v>37</v>
      </c>
      <c r="I41" s="67"/>
      <c r="J41" s="67"/>
      <c r="M41" s="67"/>
      <c r="N41" s="67"/>
      <c r="O41" s="67"/>
      <c r="R41" s="67"/>
      <c r="T41" s="67"/>
      <c r="U41" s="67"/>
      <c r="W41" s="2"/>
    </row>
    <row r="42" spans="1:23" ht="60">
      <c r="A42" s="31" t="s">
        <v>149</v>
      </c>
      <c r="B42" s="127" t="s">
        <v>197</v>
      </c>
      <c r="C42" s="22" t="s">
        <v>152</v>
      </c>
      <c r="D42" s="22" t="s">
        <v>158</v>
      </c>
      <c r="E42" s="25" t="s">
        <v>258</v>
      </c>
      <c r="F42" s="82">
        <v>71400</v>
      </c>
      <c r="G42" s="38">
        <v>5000</v>
      </c>
      <c r="H42" s="67"/>
      <c r="I42" s="67"/>
      <c r="J42" s="67">
        <f>G42</f>
        <v>5000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>
        <f>SUM(H42:T42)</f>
        <v>5000</v>
      </c>
      <c r="W42" s="67"/>
    </row>
    <row r="43" spans="1:23" ht="45">
      <c r="A43" s="31"/>
      <c r="B43" s="127"/>
      <c r="C43" s="102" t="s">
        <v>182</v>
      </c>
      <c r="D43" s="126" t="s">
        <v>59</v>
      </c>
      <c r="E43" s="151">
        <v>500</v>
      </c>
      <c r="F43" s="82">
        <v>75700</v>
      </c>
      <c r="G43" s="34">
        <v>500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>
        <f>G43</f>
        <v>500</v>
      </c>
      <c r="U43" s="67"/>
      <c r="V43" s="67">
        <f>SUM(H43:T43)</f>
        <v>500</v>
      </c>
      <c r="W43" s="67"/>
    </row>
    <row r="44" spans="1:22" ht="135">
      <c r="A44" s="31" t="s">
        <v>240</v>
      </c>
      <c r="B44" s="127" t="s">
        <v>184</v>
      </c>
      <c r="C44" s="102" t="s">
        <v>186</v>
      </c>
      <c r="D44" s="126" t="s">
        <v>59</v>
      </c>
      <c r="E44" s="151" t="s">
        <v>185</v>
      </c>
      <c r="F44" s="82">
        <v>75700</v>
      </c>
      <c r="G44" s="34">
        <v>2000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>
        <f>G44</f>
        <v>2000</v>
      </c>
      <c r="U44" s="67"/>
      <c r="V44" s="67">
        <f>SUM(H44:T44)</f>
        <v>2000</v>
      </c>
    </row>
    <row r="45" spans="1:22" ht="60">
      <c r="A45" s="31"/>
      <c r="B45" s="127" t="s">
        <v>199</v>
      </c>
      <c r="C45" s="22" t="s">
        <v>33</v>
      </c>
      <c r="D45" s="22" t="s">
        <v>158</v>
      </c>
      <c r="E45" s="25" t="s">
        <v>159</v>
      </c>
      <c r="F45" s="82">
        <v>71400</v>
      </c>
      <c r="G45" s="38">
        <v>10000</v>
      </c>
      <c r="H45" s="67"/>
      <c r="I45" s="67"/>
      <c r="J45" s="67">
        <f>G45</f>
        <v>10000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1" ht="15">
      <c r="A46" s="5" t="s">
        <v>135</v>
      </c>
      <c r="B46" s="8"/>
      <c r="C46" s="8"/>
      <c r="D46" s="8"/>
      <c r="E46" s="8"/>
      <c r="F46" s="8"/>
      <c r="G46" s="9">
        <f>SUM(G42:G45)</f>
        <v>17500</v>
      </c>
      <c r="I46" s="67"/>
      <c r="J46" s="67"/>
      <c r="M46" s="67"/>
      <c r="N46" s="67"/>
      <c r="O46" s="67"/>
      <c r="R46" s="67"/>
      <c r="T46" s="67"/>
      <c r="U46" s="67"/>
    </row>
    <row r="47" spans="1:22" ht="15">
      <c r="A47" s="7" t="s">
        <v>18</v>
      </c>
      <c r="B47" s="6"/>
      <c r="C47" s="6"/>
      <c r="D47" s="6"/>
      <c r="E47" s="6"/>
      <c r="F47" s="64">
        <v>74500</v>
      </c>
      <c r="G47" s="66">
        <v>5000</v>
      </c>
      <c r="I47" s="67"/>
      <c r="J47" s="67"/>
      <c r="M47" s="67"/>
      <c r="N47" s="67"/>
      <c r="O47" s="67"/>
      <c r="R47" s="67"/>
      <c r="S47" s="2">
        <f>G47</f>
        <v>5000</v>
      </c>
      <c r="T47" s="67"/>
      <c r="U47" s="67"/>
      <c r="V47" s="67">
        <f>SUM(H47:T47)</f>
        <v>5000</v>
      </c>
    </row>
    <row r="48" spans="1:22" ht="15">
      <c r="A48" s="114" t="s">
        <v>17</v>
      </c>
      <c r="C48" s="3"/>
      <c r="D48" s="3"/>
      <c r="E48" s="3"/>
      <c r="F48" s="3">
        <v>75105</v>
      </c>
      <c r="G48" s="4">
        <f>8%*G50</f>
        <v>38168</v>
      </c>
      <c r="I48" s="67"/>
      <c r="J48" s="67"/>
      <c r="M48" s="67"/>
      <c r="N48" s="67"/>
      <c r="O48" s="67"/>
      <c r="R48" s="67"/>
      <c r="T48" s="67"/>
      <c r="U48" s="67">
        <f>G48</f>
        <v>38168</v>
      </c>
      <c r="V48" s="67">
        <f>SUM(H48:U48)</f>
        <v>38168</v>
      </c>
    </row>
    <row r="49" spans="1:22" ht="15">
      <c r="A49" s="10" t="s">
        <v>233</v>
      </c>
      <c r="B49" s="11"/>
      <c r="C49" s="11"/>
      <c r="D49" s="11"/>
      <c r="E49" s="11"/>
      <c r="F49" s="11"/>
      <c r="G49" s="12">
        <f>G50+G47+G48</f>
        <v>520268</v>
      </c>
      <c r="I49" s="67"/>
      <c r="J49" s="67"/>
      <c r="M49" s="67"/>
      <c r="N49" s="67"/>
      <c r="O49" s="67"/>
      <c r="R49" s="67"/>
      <c r="T49" s="67"/>
      <c r="U49" s="67"/>
      <c r="V49" s="2">
        <f>SUM(V4:V48)</f>
        <v>504268</v>
      </c>
    </row>
    <row r="50" spans="7:21" ht="15">
      <c r="G50" s="2">
        <f>G23+G31+G39+G46</f>
        <v>477100</v>
      </c>
      <c r="I50" s="67"/>
      <c r="J50" s="67"/>
      <c r="M50" s="67"/>
      <c r="N50" s="67"/>
      <c r="O50" s="67"/>
      <c r="R50" s="67"/>
      <c r="T50" s="67"/>
      <c r="U50" s="67"/>
    </row>
    <row r="51" spans="7:22" ht="15" customHeight="1">
      <c r="G51" s="2"/>
      <c r="H51" s="1">
        <f aca="true" t="shared" si="1" ref="H51:U51">SUM(H4:H50)</f>
        <v>130000</v>
      </c>
      <c r="I51" s="1">
        <f t="shared" si="1"/>
        <v>49000</v>
      </c>
      <c r="J51" s="1">
        <f t="shared" si="1"/>
        <v>45000</v>
      </c>
      <c r="K51" s="1">
        <f t="shared" si="1"/>
        <v>13000</v>
      </c>
      <c r="L51" s="1">
        <f t="shared" si="1"/>
        <v>0</v>
      </c>
      <c r="M51" s="1">
        <f t="shared" si="1"/>
        <v>5000</v>
      </c>
      <c r="N51" s="1">
        <f t="shared" si="1"/>
        <v>5000</v>
      </c>
      <c r="O51" s="1">
        <f t="shared" si="1"/>
        <v>2800</v>
      </c>
      <c r="P51" s="1">
        <f t="shared" si="1"/>
        <v>0</v>
      </c>
      <c r="Q51" s="1">
        <f t="shared" si="1"/>
        <v>205000</v>
      </c>
      <c r="R51" s="1">
        <f t="shared" si="1"/>
        <v>2500</v>
      </c>
      <c r="S51" s="1">
        <f t="shared" si="1"/>
        <v>6500</v>
      </c>
      <c r="T51" s="1">
        <f t="shared" si="1"/>
        <v>18300</v>
      </c>
      <c r="U51" s="1">
        <f t="shared" si="1"/>
        <v>38168</v>
      </c>
      <c r="V51" s="1">
        <f>SUM(H51:U51)</f>
        <v>520268</v>
      </c>
    </row>
  </sheetData>
  <sheetProtection/>
  <printOptions/>
  <pageMargins left="0.11811023622047245" right="0" top="0.1968503937007874" bottom="0" header="0.31496062992125984" footer="0.31496062992125984"/>
  <pageSetup horizontalDpi="600" verticalDpi="600" orientation="portrait" paperSize="9" scale="92" r:id="rId3"/>
  <rowBreaks count="4" manualBreakCount="4">
    <brk id="21" max="6" man="1"/>
    <brk id="24" max="255" man="1"/>
    <brk id="40" max="6" man="1"/>
    <brk id="41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50.57421875" style="1" customWidth="1"/>
    <col min="2" max="2" width="16.57421875" style="1" customWidth="1"/>
    <col min="3" max="3" width="11.00390625" style="1" customWidth="1"/>
    <col min="4" max="4" width="20.57421875" style="1" customWidth="1"/>
    <col min="5" max="5" width="18.140625" style="1" customWidth="1"/>
    <col min="6" max="6" width="10.7109375" style="1" customWidth="1"/>
    <col min="7" max="7" width="11.8515625" style="1" customWidth="1"/>
    <col min="8" max="16" width="9.140625" style="1" customWidth="1"/>
    <col min="17" max="17" width="9.57421875" style="1" bestFit="1" customWidth="1"/>
    <col min="18" max="21" width="9.140625" style="1" customWidth="1"/>
    <col min="22" max="22" width="9.57421875" style="1" bestFit="1" customWidth="1"/>
    <col min="23" max="24" width="9.140625" style="1" customWidth="1"/>
    <col min="25" max="16384" width="9.140625" style="1" customWidth="1"/>
  </cols>
  <sheetData>
    <row r="1" spans="1:7" ht="15">
      <c r="A1" s="118" t="s">
        <v>237</v>
      </c>
      <c r="B1" s="119"/>
      <c r="C1" s="119"/>
      <c r="D1" s="119"/>
      <c r="E1" s="119"/>
      <c r="F1" s="119"/>
      <c r="G1" s="120"/>
    </row>
    <row r="2" spans="1:7" ht="15">
      <c r="A2" s="131" t="s">
        <v>210</v>
      </c>
      <c r="B2" s="121"/>
      <c r="C2" s="121"/>
      <c r="D2" s="121"/>
      <c r="E2" s="121"/>
      <c r="F2" s="121"/>
      <c r="G2" s="122"/>
    </row>
    <row r="3" spans="1:22" ht="15">
      <c r="A3" s="123" t="s">
        <v>9</v>
      </c>
      <c r="B3" s="128"/>
      <c r="C3" s="123" t="s">
        <v>10</v>
      </c>
      <c r="D3" s="123" t="s">
        <v>11</v>
      </c>
      <c r="E3" s="123" t="s">
        <v>12</v>
      </c>
      <c r="F3" s="123" t="s">
        <v>239</v>
      </c>
      <c r="G3" s="123" t="s">
        <v>13</v>
      </c>
      <c r="H3" s="1">
        <v>712</v>
      </c>
      <c r="I3" s="1">
        <v>713</v>
      </c>
      <c r="J3" s="1">
        <v>714</v>
      </c>
      <c r="K3" s="57">
        <v>716</v>
      </c>
      <c r="L3" s="57">
        <v>722</v>
      </c>
      <c r="M3" s="57">
        <v>724</v>
      </c>
      <c r="N3" s="57">
        <v>726</v>
      </c>
      <c r="O3" s="57">
        <v>728</v>
      </c>
      <c r="P3" s="57">
        <v>731</v>
      </c>
      <c r="Q3" s="57">
        <v>741</v>
      </c>
      <c r="R3" s="57">
        <v>742</v>
      </c>
      <c r="S3" s="57">
        <v>745</v>
      </c>
      <c r="T3" s="57">
        <v>757</v>
      </c>
      <c r="U3" s="57">
        <v>751</v>
      </c>
      <c r="V3" s="57" t="s">
        <v>23</v>
      </c>
    </row>
    <row r="4" spans="1:22" ht="13.5" customHeight="1">
      <c r="A4" s="103" t="s">
        <v>219</v>
      </c>
      <c r="B4" s="115" t="s">
        <v>191</v>
      </c>
      <c r="C4" s="18" t="s">
        <v>33</v>
      </c>
      <c r="D4" s="22" t="s">
        <v>55</v>
      </c>
      <c r="E4" s="23">
        <v>2500</v>
      </c>
      <c r="F4" s="81">
        <v>72400</v>
      </c>
      <c r="G4" s="23">
        <v>2500</v>
      </c>
      <c r="M4" s="2">
        <f>G4</f>
        <v>2500</v>
      </c>
      <c r="S4" s="2"/>
      <c r="U4" s="2"/>
      <c r="V4" s="67">
        <f aca="true" t="shared" si="0" ref="V4:V44">SUM(H4:U4)</f>
        <v>2500</v>
      </c>
    </row>
    <row r="5" spans="1:22" ht="15">
      <c r="A5" s="37"/>
      <c r="B5" s="115"/>
      <c r="C5" s="18" t="s">
        <v>14</v>
      </c>
      <c r="D5" s="22" t="s">
        <v>34</v>
      </c>
      <c r="E5" s="23">
        <v>2500</v>
      </c>
      <c r="F5" s="81">
        <v>72400</v>
      </c>
      <c r="G5" s="23">
        <v>2500</v>
      </c>
      <c r="I5" s="2"/>
      <c r="M5" s="2">
        <f>G5</f>
        <v>2500</v>
      </c>
      <c r="U5" s="2"/>
      <c r="V5" s="67">
        <f t="shared" si="0"/>
        <v>2500</v>
      </c>
    </row>
    <row r="6" spans="1:22" ht="15">
      <c r="A6" s="37"/>
      <c r="B6" s="115"/>
      <c r="C6" s="18" t="s">
        <v>14</v>
      </c>
      <c r="D6" s="22" t="s">
        <v>35</v>
      </c>
      <c r="E6" s="23">
        <v>2500</v>
      </c>
      <c r="F6" s="81">
        <v>74200</v>
      </c>
      <c r="G6" s="23">
        <v>2500</v>
      </c>
      <c r="I6" s="2"/>
      <c r="R6" s="2">
        <f>G6</f>
        <v>2500</v>
      </c>
      <c r="U6" s="2"/>
      <c r="V6" s="67">
        <f t="shared" si="0"/>
        <v>2500</v>
      </c>
    </row>
    <row r="7" spans="1:22" ht="15">
      <c r="A7" s="37"/>
      <c r="B7" s="115"/>
      <c r="C7" s="18" t="s">
        <v>14</v>
      </c>
      <c r="D7" s="22" t="s">
        <v>36</v>
      </c>
      <c r="E7" s="23">
        <v>1500</v>
      </c>
      <c r="F7" s="81">
        <v>74500</v>
      </c>
      <c r="G7" s="23">
        <v>1500</v>
      </c>
      <c r="I7" s="2"/>
      <c r="S7" s="2">
        <f>G7</f>
        <v>1500</v>
      </c>
      <c r="U7" s="2"/>
      <c r="V7" s="67">
        <f t="shared" si="0"/>
        <v>1500</v>
      </c>
    </row>
    <row r="8" spans="1:22" ht="15">
      <c r="A8" s="37"/>
      <c r="B8" s="115"/>
      <c r="C8" s="18" t="s">
        <v>61</v>
      </c>
      <c r="D8" s="22" t="s">
        <v>78</v>
      </c>
      <c r="E8" s="23">
        <v>2800</v>
      </c>
      <c r="F8" s="81">
        <v>72800</v>
      </c>
      <c r="G8" s="23">
        <v>2800</v>
      </c>
      <c r="O8" s="2">
        <f>G8</f>
        <v>2800</v>
      </c>
      <c r="R8" s="2"/>
      <c r="U8" s="2"/>
      <c r="V8" s="67">
        <f t="shared" si="0"/>
        <v>2800</v>
      </c>
    </row>
    <row r="9" spans="1:22" ht="30">
      <c r="A9" s="102" t="s">
        <v>134</v>
      </c>
      <c r="B9" s="22" t="s">
        <v>131</v>
      </c>
      <c r="C9" s="18" t="s">
        <v>14</v>
      </c>
      <c r="D9" s="22" t="s">
        <v>65</v>
      </c>
      <c r="E9" s="24" t="s">
        <v>66</v>
      </c>
      <c r="F9" s="26">
        <v>71300</v>
      </c>
      <c r="G9" s="20">
        <v>24000</v>
      </c>
      <c r="I9" s="2">
        <f>G9</f>
        <v>24000</v>
      </c>
      <c r="K9" s="2"/>
      <c r="U9" s="2"/>
      <c r="V9" s="67">
        <f t="shared" si="0"/>
        <v>24000</v>
      </c>
    </row>
    <row r="10" spans="1:22" ht="45">
      <c r="A10" s="37"/>
      <c r="B10" s="22" t="s">
        <v>130</v>
      </c>
      <c r="C10" s="18" t="s">
        <v>14</v>
      </c>
      <c r="D10" s="22" t="s">
        <v>65</v>
      </c>
      <c r="E10" s="25" t="s">
        <v>67</v>
      </c>
      <c r="F10" s="84">
        <v>71300</v>
      </c>
      <c r="G10" s="20">
        <v>15000</v>
      </c>
      <c r="H10" s="2"/>
      <c r="I10" s="2">
        <f>G10</f>
        <v>15000</v>
      </c>
      <c r="U10" s="2"/>
      <c r="V10" s="67">
        <f t="shared" si="0"/>
        <v>15000</v>
      </c>
    </row>
    <row r="11" spans="1:22" ht="39.75" customHeight="1">
      <c r="A11" s="37"/>
      <c r="B11" s="22" t="s">
        <v>56</v>
      </c>
      <c r="C11" s="18" t="s">
        <v>14</v>
      </c>
      <c r="D11" s="22" t="s">
        <v>65</v>
      </c>
      <c r="E11" s="25" t="s">
        <v>68</v>
      </c>
      <c r="F11" s="84">
        <v>71300</v>
      </c>
      <c r="G11" s="20">
        <v>10000</v>
      </c>
      <c r="I11" s="2">
        <f>G11</f>
        <v>10000</v>
      </c>
      <c r="Q11" s="2"/>
      <c r="U11" s="2"/>
      <c r="V11" s="67">
        <f t="shared" si="0"/>
        <v>10000</v>
      </c>
    </row>
    <row r="12" spans="1:22" ht="45">
      <c r="A12" s="37" t="s">
        <v>136</v>
      </c>
      <c r="B12" s="26" t="s">
        <v>223</v>
      </c>
      <c r="C12" s="22" t="s">
        <v>169</v>
      </c>
      <c r="D12" s="22" t="s">
        <v>170</v>
      </c>
      <c r="E12" s="24" t="s">
        <v>171</v>
      </c>
      <c r="F12" s="21">
        <v>75700</v>
      </c>
      <c r="G12" s="148">
        <v>1200</v>
      </c>
      <c r="K12" s="2"/>
      <c r="T12" s="67">
        <f>G12</f>
        <v>1200</v>
      </c>
      <c r="U12" s="2"/>
      <c r="V12" s="67">
        <f t="shared" si="0"/>
        <v>1200</v>
      </c>
    </row>
    <row r="13" spans="1:22" ht="15" hidden="1">
      <c r="A13" s="37" t="s">
        <v>137</v>
      </c>
      <c r="B13" s="22"/>
      <c r="C13" s="18"/>
      <c r="D13" s="22"/>
      <c r="E13" s="25"/>
      <c r="F13" s="84"/>
      <c r="G13" s="20"/>
      <c r="H13" s="77"/>
      <c r="I13" s="54"/>
      <c r="J13" s="54"/>
      <c r="K13" s="54"/>
      <c r="L13" s="54"/>
      <c r="M13" s="54"/>
      <c r="N13" s="54"/>
      <c r="O13" s="54"/>
      <c r="P13" s="54"/>
      <c r="Q13" s="54"/>
      <c r="U13" s="2"/>
      <c r="V13" s="67">
        <f t="shared" si="0"/>
        <v>0</v>
      </c>
    </row>
    <row r="14" spans="1:22" ht="15" hidden="1">
      <c r="A14" s="37" t="s">
        <v>138</v>
      </c>
      <c r="B14" s="22"/>
      <c r="C14" s="18"/>
      <c r="D14" s="22"/>
      <c r="E14" s="22"/>
      <c r="F14" s="21"/>
      <c r="G14" s="23"/>
      <c r="H14" s="75"/>
      <c r="I14" s="54"/>
      <c r="J14" s="54"/>
      <c r="K14" s="54"/>
      <c r="L14" s="54"/>
      <c r="M14" s="54"/>
      <c r="N14" s="54"/>
      <c r="O14" s="54"/>
      <c r="P14" s="54"/>
      <c r="Q14" s="54"/>
      <c r="U14" s="2"/>
      <c r="V14" s="67">
        <f t="shared" si="0"/>
        <v>0</v>
      </c>
    </row>
    <row r="15" spans="1:22" ht="15" hidden="1">
      <c r="A15" s="31" t="s">
        <v>139</v>
      </c>
      <c r="B15" s="22"/>
      <c r="C15" s="18"/>
      <c r="D15" s="22"/>
      <c r="E15" s="24"/>
      <c r="F15" s="21"/>
      <c r="G15" s="23"/>
      <c r="H15" s="76"/>
      <c r="I15" s="54"/>
      <c r="J15" s="54"/>
      <c r="K15" s="54"/>
      <c r="L15" s="54"/>
      <c r="M15" s="54"/>
      <c r="N15" s="54"/>
      <c r="O15" s="54"/>
      <c r="P15" s="54"/>
      <c r="Q15" s="54"/>
      <c r="U15" s="2"/>
      <c r="V15" s="67">
        <f t="shared" si="0"/>
        <v>0</v>
      </c>
    </row>
    <row r="16" spans="1:22" ht="15" hidden="1">
      <c r="A16" s="31" t="s">
        <v>140</v>
      </c>
      <c r="B16" s="21"/>
      <c r="C16" s="21"/>
      <c r="D16" s="21"/>
      <c r="E16" s="19"/>
      <c r="F16" s="18"/>
      <c r="G16" s="23"/>
      <c r="K16" s="57"/>
      <c r="L16" s="57"/>
      <c r="M16" s="57"/>
      <c r="N16" s="57"/>
      <c r="O16" s="57"/>
      <c r="P16" s="57"/>
      <c r="Q16" s="109">
        <f>G16</f>
        <v>0</v>
      </c>
      <c r="T16" s="2"/>
      <c r="U16" s="2"/>
      <c r="V16" s="67">
        <f t="shared" si="0"/>
        <v>0</v>
      </c>
    </row>
    <row r="17" spans="1:22" ht="15" hidden="1">
      <c r="A17" s="31" t="s">
        <v>236</v>
      </c>
      <c r="B17" s="22"/>
      <c r="C17" s="18"/>
      <c r="D17" s="22"/>
      <c r="E17" s="24"/>
      <c r="F17" s="21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U17" s="2"/>
      <c r="V17" s="67">
        <f t="shared" si="0"/>
        <v>0</v>
      </c>
    </row>
    <row r="18" spans="1:22" ht="45">
      <c r="A18" s="31" t="s">
        <v>217</v>
      </c>
      <c r="B18" s="22" t="s">
        <v>20</v>
      </c>
      <c r="C18" s="18" t="s">
        <v>16</v>
      </c>
      <c r="D18" s="22" t="s">
        <v>162</v>
      </c>
      <c r="E18" s="22" t="s">
        <v>163</v>
      </c>
      <c r="F18" s="21">
        <v>71600</v>
      </c>
      <c r="G18" s="20">
        <v>4000</v>
      </c>
      <c r="J18" s="2"/>
      <c r="K18" s="2">
        <f>G18</f>
        <v>4000</v>
      </c>
      <c r="U18" s="2"/>
      <c r="V18" s="67">
        <f t="shared" si="0"/>
        <v>4000</v>
      </c>
    </row>
    <row r="19" spans="1:22" ht="90">
      <c r="A19" s="147"/>
      <c r="B19" s="30" t="s">
        <v>192</v>
      </c>
      <c r="C19" s="21" t="s">
        <v>193</v>
      </c>
      <c r="D19" s="21" t="s">
        <v>69</v>
      </c>
      <c r="E19" s="19" t="s">
        <v>194</v>
      </c>
      <c r="F19" s="26">
        <v>75700</v>
      </c>
      <c r="G19" s="19">
        <v>1600</v>
      </c>
      <c r="J19" s="2"/>
      <c r="T19" s="2">
        <f>G19</f>
        <v>1600</v>
      </c>
      <c r="U19" s="2"/>
      <c r="V19" s="67">
        <f t="shared" si="0"/>
        <v>1600</v>
      </c>
    </row>
    <row r="20" spans="1:22" ht="15">
      <c r="A20" s="147"/>
      <c r="B20" s="22" t="s">
        <v>229</v>
      </c>
      <c r="C20" s="18" t="s">
        <v>165</v>
      </c>
      <c r="D20" s="22" t="s">
        <v>166</v>
      </c>
      <c r="E20" s="24">
        <v>7000</v>
      </c>
      <c r="F20" s="21">
        <v>74100</v>
      </c>
      <c r="G20" s="20">
        <v>5000</v>
      </c>
      <c r="J20" s="2"/>
      <c r="Q20" s="2">
        <f>G20</f>
        <v>5000</v>
      </c>
      <c r="U20" s="2"/>
      <c r="V20" s="67">
        <f t="shared" si="0"/>
        <v>5000</v>
      </c>
    </row>
    <row r="21" spans="1:22" ht="75">
      <c r="A21" s="147"/>
      <c r="B21" s="102" t="s">
        <v>172</v>
      </c>
      <c r="C21" s="18" t="s">
        <v>173</v>
      </c>
      <c r="D21" s="22" t="s">
        <v>174</v>
      </c>
      <c r="E21" s="22" t="s">
        <v>175</v>
      </c>
      <c r="F21" s="26">
        <v>71200</v>
      </c>
      <c r="G21" s="27">
        <v>15000</v>
      </c>
      <c r="H21" s="2">
        <f>G21</f>
        <v>15000</v>
      </c>
      <c r="J21" s="2"/>
      <c r="U21" s="2"/>
      <c r="V21" s="67">
        <f t="shared" si="0"/>
        <v>15000</v>
      </c>
    </row>
    <row r="22" spans="1:22" ht="15">
      <c r="A22" s="43" t="s">
        <v>15</v>
      </c>
      <c r="B22" s="44"/>
      <c r="C22" s="44"/>
      <c r="D22" s="44"/>
      <c r="E22" s="44"/>
      <c r="F22" s="44"/>
      <c r="G22" s="45">
        <f>SUM(G4:G21)</f>
        <v>87600</v>
      </c>
      <c r="J22" s="2"/>
      <c r="U22" s="2"/>
      <c r="V22" s="67">
        <f t="shared" si="0"/>
        <v>0</v>
      </c>
    </row>
    <row r="23" spans="1:22" ht="15">
      <c r="A23" s="136" t="s">
        <v>211</v>
      </c>
      <c r="B23" s="139"/>
      <c r="C23" s="139"/>
      <c r="D23" s="139"/>
      <c r="E23" s="140"/>
      <c r="F23" s="139"/>
      <c r="G23" s="140"/>
      <c r="U23" s="2"/>
      <c r="V23" s="67">
        <f t="shared" si="0"/>
        <v>0</v>
      </c>
    </row>
    <row r="24" spans="1:22" ht="15">
      <c r="A24" s="124" t="s">
        <v>9</v>
      </c>
      <c r="B24" s="128"/>
      <c r="C24" s="125" t="s">
        <v>10</v>
      </c>
      <c r="D24" s="124" t="s">
        <v>11</v>
      </c>
      <c r="E24" s="125" t="s">
        <v>12</v>
      </c>
      <c r="F24" s="125" t="s">
        <v>239</v>
      </c>
      <c r="G24" s="35" t="s">
        <v>13</v>
      </c>
      <c r="U24" s="2"/>
      <c r="V24" s="67">
        <f t="shared" si="0"/>
        <v>0</v>
      </c>
    </row>
    <row r="25" spans="1:22" ht="90">
      <c r="A25" s="107" t="s">
        <v>141</v>
      </c>
      <c r="B25" s="30" t="s">
        <v>47</v>
      </c>
      <c r="C25" s="21" t="s">
        <v>157</v>
      </c>
      <c r="D25" s="21" t="s">
        <v>69</v>
      </c>
      <c r="E25" s="19" t="s">
        <v>204</v>
      </c>
      <c r="F25" s="26">
        <v>75700</v>
      </c>
      <c r="G25" s="19">
        <v>6000</v>
      </c>
      <c r="T25" s="2">
        <f>G25</f>
        <v>6000</v>
      </c>
      <c r="U25" s="2"/>
      <c r="V25" s="67"/>
    </row>
    <row r="26" spans="1:22" ht="75">
      <c r="A26" s="107" t="s">
        <v>260</v>
      </c>
      <c r="B26" s="21" t="s">
        <v>259</v>
      </c>
      <c r="C26" s="21" t="s">
        <v>33</v>
      </c>
      <c r="D26" s="21" t="s">
        <v>250</v>
      </c>
      <c r="E26" s="19" t="s">
        <v>154</v>
      </c>
      <c r="F26" s="63">
        <v>72600</v>
      </c>
      <c r="G26" s="20">
        <v>5000</v>
      </c>
      <c r="N26" s="2">
        <f>G26</f>
        <v>5000</v>
      </c>
      <c r="T26" s="2"/>
      <c r="U26" s="2"/>
      <c r="V26" s="67">
        <f t="shared" si="0"/>
        <v>5000</v>
      </c>
    </row>
    <row r="27" spans="1:22" ht="15" hidden="1">
      <c r="A27" s="129" t="s">
        <v>142</v>
      </c>
      <c r="B27" s="30"/>
      <c r="C27" s="21"/>
      <c r="D27" s="21"/>
      <c r="E27" s="19"/>
      <c r="F27" s="26"/>
      <c r="G27" s="19"/>
      <c r="U27" s="2"/>
      <c r="V27" s="67">
        <f t="shared" si="0"/>
        <v>0</v>
      </c>
    </row>
    <row r="28" spans="1:22" ht="15" hidden="1">
      <c r="A28" s="129" t="s">
        <v>143</v>
      </c>
      <c r="B28" s="30"/>
      <c r="C28" s="21"/>
      <c r="D28" s="21"/>
      <c r="E28" s="19"/>
      <c r="F28" s="26"/>
      <c r="G28" s="19"/>
      <c r="J28" s="2"/>
      <c r="U28" s="2"/>
      <c r="V28" s="67">
        <f t="shared" si="0"/>
        <v>0</v>
      </c>
    </row>
    <row r="29" spans="1:22" ht="15" hidden="1">
      <c r="A29" s="129" t="s">
        <v>144</v>
      </c>
      <c r="B29" s="30"/>
      <c r="C29" s="21"/>
      <c r="D29" s="21"/>
      <c r="E29" s="19"/>
      <c r="F29" s="26"/>
      <c r="G29" s="19"/>
      <c r="T29" s="2"/>
      <c r="U29" s="2"/>
      <c r="V29" s="67">
        <f t="shared" si="0"/>
        <v>0</v>
      </c>
    </row>
    <row r="30" spans="1:22" ht="15">
      <c r="A30" s="5" t="s">
        <v>21</v>
      </c>
      <c r="B30" s="8"/>
      <c r="C30" s="8"/>
      <c r="D30" s="8"/>
      <c r="E30" s="8"/>
      <c r="F30" s="8"/>
      <c r="G30" s="9">
        <f>SUM(G25:G26)</f>
        <v>11000</v>
      </c>
      <c r="T30" s="2"/>
      <c r="U30" s="2"/>
      <c r="V30" s="67">
        <f t="shared" si="0"/>
        <v>0</v>
      </c>
    </row>
    <row r="31" spans="1:22" ht="15">
      <c r="A31" s="130" t="s">
        <v>207</v>
      </c>
      <c r="B31" s="132"/>
      <c r="C31" s="133"/>
      <c r="D31" s="133"/>
      <c r="E31" s="134"/>
      <c r="F31" s="135"/>
      <c r="G31" s="134"/>
      <c r="K31" s="2"/>
      <c r="U31" s="2"/>
      <c r="V31" s="67">
        <f t="shared" si="0"/>
        <v>0</v>
      </c>
    </row>
    <row r="32" spans="1:22" ht="15">
      <c r="A32" s="124" t="s">
        <v>9</v>
      </c>
      <c r="B32" s="35"/>
      <c r="C32" s="123" t="s">
        <v>10</v>
      </c>
      <c r="D32" s="123" t="s">
        <v>11</v>
      </c>
      <c r="E32" s="123" t="s">
        <v>12</v>
      </c>
      <c r="F32" s="123" t="s">
        <v>239</v>
      </c>
      <c r="G32" s="123" t="s">
        <v>37</v>
      </c>
      <c r="T32" s="2"/>
      <c r="U32" s="2"/>
      <c r="V32" s="67">
        <f t="shared" si="0"/>
        <v>0</v>
      </c>
    </row>
    <row r="33" spans="1:23" ht="45">
      <c r="A33" s="31" t="s">
        <v>145</v>
      </c>
      <c r="B33" s="127" t="s">
        <v>62</v>
      </c>
      <c r="C33" s="21" t="s">
        <v>247</v>
      </c>
      <c r="D33" s="21" t="s">
        <v>69</v>
      </c>
      <c r="E33" s="19" t="s">
        <v>248</v>
      </c>
      <c r="F33" s="83">
        <v>75700</v>
      </c>
      <c r="G33" s="19">
        <v>1500</v>
      </c>
      <c r="T33" s="2">
        <f>G33</f>
        <v>1500</v>
      </c>
      <c r="U33" s="2"/>
      <c r="V33" s="67">
        <f t="shared" si="0"/>
        <v>1500</v>
      </c>
      <c r="W33" s="2"/>
    </row>
    <row r="34" spans="1:22" ht="45">
      <c r="A34" s="31" t="s">
        <v>147</v>
      </c>
      <c r="B34" s="127" t="s">
        <v>228</v>
      </c>
      <c r="C34" s="33" t="s">
        <v>61</v>
      </c>
      <c r="D34" s="33" t="s">
        <v>58</v>
      </c>
      <c r="E34" s="38" t="s">
        <v>155</v>
      </c>
      <c r="F34" s="82">
        <v>71600</v>
      </c>
      <c r="G34" s="145">
        <v>12000</v>
      </c>
      <c r="K34" s="2">
        <f>G34</f>
        <v>12000</v>
      </c>
      <c r="S34" s="2"/>
      <c r="U34" s="2"/>
      <c r="V34" s="67">
        <f t="shared" si="0"/>
        <v>12000</v>
      </c>
    </row>
    <row r="35" spans="1:22" ht="45">
      <c r="A35" s="31" t="s">
        <v>148</v>
      </c>
      <c r="B35" s="127" t="s">
        <v>63</v>
      </c>
      <c r="C35" s="39" t="s">
        <v>57</v>
      </c>
      <c r="D35" s="126" t="s">
        <v>59</v>
      </c>
      <c r="E35" s="33" t="s">
        <v>60</v>
      </c>
      <c r="F35" s="82">
        <v>75700</v>
      </c>
      <c r="G35" s="34">
        <v>1500</v>
      </c>
      <c r="T35" s="2">
        <f>G35</f>
        <v>1500</v>
      </c>
      <c r="V35" s="67">
        <f t="shared" si="0"/>
        <v>1500</v>
      </c>
    </row>
    <row r="36" spans="1:24" ht="15">
      <c r="A36" s="5" t="s">
        <v>43</v>
      </c>
      <c r="B36" s="8"/>
      <c r="C36" s="8"/>
      <c r="D36" s="8"/>
      <c r="E36" s="8"/>
      <c r="F36" s="8"/>
      <c r="G36" s="9">
        <f>SUM(G33:G35)</f>
        <v>15000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7">
        <f t="shared" si="0"/>
        <v>0</v>
      </c>
      <c r="W36" s="2"/>
      <c r="X36" s="2"/>
    </row>
    <row r="37" spans="1:24" ht="15">
      <c r="A37" s="130" t="s">
        <v>206</v>
      </c>
      <c r="B37" s="116"/>
      <c r="C37" s="116"/>
      <c r="D37" s="116"/>
      <c r="E37" s="116"/>
      <c r="F37" s="116"/>
      <c r="G37" s="1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67">
        <f t="shared" si="0"/>
        <v>0</v>
      </c>
      <c r="W37" s="2"/>
      <c r="X37" s="2"/>
    </row>
    <row r="38" spans="1:22" ht="15">
      <c r="A38" s="124" t="s">
        <v>9</v>
      </c>
      <c r="B38" s="35"/>
      <c r="C38" s="123" t="s">
        <v>10</v>
      </c>
      <c r="D38" s="123" t="s">
        <v>11</v>
      </c>
      <c r="E38" s="123" t="s">
        <v>12</v>
      </c>
      <c r="F38" s="123" t="s">
        <v>239</v>
      </c>
      <c r="G38" s="123" t="s">
        <v>37</v>
      </c>
      <c r="H38" s="2"/>
      <c r="V38" s="67">
        <f t="shared" si="0"/>
        <v>0</v>
      </c>
    </row>
    <row r="39" spans="1:22" ht="33.75" customHeight="1">
      <c r="A39" s="31" t="s">
        <v>149</v>
      </c>
      <c r="B39" s="127" t="s">
        <v>62</v>
      </c>
      <c r="C39" s="21" t="s">
        <v>132</v>
      </c>
      <c r="D39" s="21" t="s">
        <v>69</v>
      </c>
      <c r="E39" s="19" t="s">
        <v>203</v>
      </c>
      <c r="F39" s="83">
        <v>75700</v>
      </c>
      <c r="G39" s="19">
        <v>2000</v>
      </c>
      <c r="T39" s="2">
        <f>G39</f>
        <v>2000</v>
      </c>
      <c r="V39" s="67">
        <f t="shared" si="0"/>
        <v>2000</v>
      </c>
    </row>
    <row r="40" spans="1:22" ht="15" hidden="1">
      <c r="A40" s="31" t="s">
        <v>240</v>
      </c>
      <c r="B40" s="127"/>
      <c r="C40" s="33"/>
      <c r="D40" s="33"/>
      <c r="E40" s="38"/>
      <c r="F40" s="82"/>
      <c r="G40" s="38"/>
      <c r="V40" s="67">
        <f t="shared" si="0"/>
        <v>0</v>
      </c>
    </row>
    <row r="41" spans="1:22" ht="54.75" customHeight="1">
      <c r="A41" s="31" t="s">
        <v>216</v>
      </c>
      <c r="B41" s="127"/>
      <c r="C41" s="21" t="s">
        <v>152</v>
      </c>
      <c r="D41" s="21" t="s">
        <v>153</v>
      </c>
      <c r="E41" s="19" t="s">
        <v>154</v>
      </c>
      <c r="F41" s="18">
        <v>71200</v>
      </c>
      <c r="G41" s="23">
        <v>70000</v>
      </c>
      <c r="H41" s="2">
        <f>G41</f>
        <v>70000</v>
      </c>
      <c r="V41" s="67">
        <f t="shared" si="0"/>
        <v>70000</v>
      </c>
    </row>
    <row r="42" spans="1:22" ht="15">
      <c r="A42" s="5" t="s">
        <v>135</v>
      </c>
      <c r="B42" s="8"/>
      <c r="C42" s="8"/>
      <c r="D42" s="8"/>
      <c r="E42" s="8"/>
      <c r="F42" s="8"/>
      <c r="G42" s="9">
        <f>SUM(G39:G41)</f>
        <v>72000</v>
      </c>
      <c r="V42" s="67">
        <f t="shared" si="0"/>
        <v>0</v>
      </c>
    </row>
    <row r="43" spans="1:22" ht="15">
      <c r="A43" s="7" t="s">
        <v>18</v>
      </c>
      <c r="B43" s="6"/>
      <c r="C43" s="6"/>
      <c r="D43" s="6"/>
      <c r="E43" s="6"/>
      <c r="F43" s="64">
        <v>74500</v>
      </c>
      <c r="G43" s="66">
        <v>5000</v>
      </c>
      <c r="I43" s="67"/>
      <c r="J43" s="67"/>
      <c r="M43" s="67"/>
      <c r="N43" s="67"/>
      <c r="O43" s="67"/>
      <c r="R43" s="67"/>
      <c r="S43" s="2">
        <f>G43</f>
        <v>5000</v>
      </c>
      <c r="T43" s="67"/>
      <c r="V43" s="67">
        <f t="shared" si="0"/>
        <v>5000</v>
      </c>
    </row>
    <row r="44" spans="1:22" ht="15">
      <c r="A44" s="114" t="s">
        <v>17</v>
      </c>
      <c r="C44" s="3"/>
      <c r="D44" s="3"/>
      <c r="E44" s="3"/>
      <c r="F44" s="3">
        <v>75105</v>
      </c>
      <c r="G44" s="4">
        <f>8%*G46</f>
        <v>14848</v>
      </c>
      <c r="I44" s="67"/>
      <c r="J44" s="67"/>
      <c r="M44" s="67"/>
      <c r="N44" s="67"/>
      <c r="O44" s="67"/>
      <c r="R44" s="67"/>
      <c r="T44" s="67"/>
      <c r="U44" s="2">
        <f>G44</f>
        <v>14848</v>
      </c>
      <c r="V44" s="67">
        <f t="shared" si="0"/>
        <v>14848</v>
      </c>
    </row>
    <row r="45" spans="1:22" ht="15">
      <c r="A45" s="10" t="s">
        <v>234</v>
      </c>
      <c r="B45" s="11"/>
      <c r="C45" s="11"/>
      <c r="D45" s="11"/>
      <c r="E45" s="11"/>
      <c r="F45" s="11"/>
      <c r="G45" s="12">
        <f>G46+G44+G43</f>
        <v>205448</v>
      </c>
      <c r="I45" s="67"/>
      <c r="J45" s="67"/>
      <c r="M45" s="67"/>
      <c r="N45" s="67"/>
      <c r="O45" s="67"/>
      <c r="R45" s="67"/>
      <c r="T45" s="67"/>
      <c r="V45" s="67">
        <f>SUM(V4:V44)</f>
        <v>199448</v>
      </c>
    </row>
    <row r="46" ht="15">
      <c r="G46" s="2">
        <f>G22+G30+G36+G42</f>
        <v>185600</v>
      </c>
    </row>
    <row r="47" spans="8:22" ht="15">
      <c r="H47" s="67">
        <f aca="true" t="shared" si="1" ref="H47:U47">SUM(H4:H46)</f>
        <v>85000</v>
      </c>
      <c r="I47" s="67">
        <f t="shared" si="1"/>
        <v>49000</v>
      </c>
      <c r="J47" s="67">
        <f t="shared" si="1"/>
        <v>0</v>
      </c>
      <c r="K47" s="67">
        <f t="shared" si="1"/>
        <v>16000</v>
      </c>
      <c r="L47" s="67">
        <f t="shared" si="1"/>
        <v>0</v>
      </c>
      <c r="M47" s="67">
        <f t="shared" si="1"/>
        <v>5000</v>
      </c>
      <c r="N47" s="67">
        <f t="shared" si="1"/>
        <v>5000</v>
      </c>
      <c r="O47" s="67">
        <f t="shared" si="1"/>
        <v>2800</v>
      </c>
      <c r="P47" s="67">
        <f t="shared" si="1"/>
        <v>0</v>
      </c>
      <c r="Q47" s="67">
        <f t="shared" si="1"/>
        <v>5000</v>
      </c>
      <c r="R47" s="67">
        <f t="shared" si="1"/>
        <v>2500</v>
      </c>
      <c r="S47" s="67">
        <f t="shared" si="1"/>
        <v>6500</v>
      </c>
      <c r="T47" s="67">
        <f t="shared" si="1"/>
        <v>13800</v>
      </c>
      <c r="U47" s="67">
        <f t="shared" si="1"/>
        <v>14848</v>
      </c>
      <c r="V47" s="67">
        <f>SUM(H47:U47)</f>
        <v>205448</v>
      </c>
    </row>
    <row r="50" ht="15">
      <c r="E50" s="2"/>
    </row>
  </sheetData>
  <sheetProtection/>
  <printOptions/>
  <pageMargins left="0.11811023622047245" right="0" top="0.1968503937007874" bottom="0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421875" style="0" bestFit="1" customWidth="1"/>
    <col min="2" max="2" width="16.421875" style="0" customWidth="1"/>
    <col min="3" max="3" width="14.421875" style="0" customWidth="1"/>
    <col min="4" max="4" width="12.8515625" style="0" customWidth="1"/>
    <col min="5" max="5" width="11.7109375" style="0" customWidth="1"/>
    <col min="6" max="6" width="11.00390625" style="0" customWidth="1"/>
  </cols>
  <sheetData>
    <row r="1" spans="1:6" ht="30">
      <c r="A1" s="152" t="s">
        <v>242</v>
      </c>
      <c r="B1" s="153"/>
      <c r="C1" s="153"/>
      <c r="D1" s="153"/>
      <c r="E1" s="154"/>
      <c r="F1" s="1"/>
    </row>
    <row r="2" spans="1:6" ht="15">
      <c r="A2" s="155" t="s">
        <v>22</v>
      </c>
      <c r="B2" s="157" t="s">
        <v>26</v>
      </c>
      <c r="C2" s="158" t="s">
        <v>27</v>
      </c>
      <c r="D2" s="159" t="s">
        <v>28</v>
      </c>
      <c r="E2" s="156" t="s">
        <v>13</v>
      </c>
      <c r="F2" s="1"/>
    </row>
    <row r="3" spans="1:6" ht="15">
      <c r="A3" s="14" t="s">
        <v>24</v>
      </c>
      <c r="B3" s="13">
        <v>15000</v>
      </c>
      <c r="C3" s="13">
        <f>B3</f>
        <v>15000</v>
      </c>
      <c r="D3" s="13">
        <f>B3</f>
        <v>15000</v>
      </c>
      <c r="E3" s="13">
        <f>SUM(B3:D3)</f>
        <v>45000</v>
      </c>
      <c r="F3" s="1"/>
    </row>
    <row r="4" spans="1:6" ht="15">
      <c r="A4" s="14" t="s">
        <v>25</v>
      </c>
      <c r="B4" s="13">
        <v>500</v>
      </c>
      <c r="C4" s="13">
        <f>B4</f>
        <v>500</v>
      </c>
      <c r="D4" s="13">
        <f>C4</f>
        <v>500</v>
      </c>
      <c r="E4" s="13">
        <f aca="true" t="shared" si="0" ref="E4:E9">SUM(B4:D4)</f>
        <v>1500</v>
      </c>
      <c r="F4" s="1"/>
    </row>
    <row r="5" spans="1:6" ht="15">
      <c r="A5" s="15" t="s">
        <v>38</v>
      </c>
      <c r="B5" s="32">
        <v>750</v>
      </c>
      <c r="C5" s="13">
        <f aca="true" t="shared" si="1" ref="C5:D9">B5</f>
        <v>750</v>
      </c>
      <c r="D5" s="13">
        <f t="shared" si="1"/>
        <v>750</v>
      </c>
      <c r="E5" s="13">
        <f t="shared" si="0"/>
        <v>2250</v>
      </c>
      <c r="F5" s="1"/>
    </row>
    <row r="6" spans="1:5" ht="15">
      <c r="A6" s="14" t="s">
        <v>39</v>
      </c>
      <c r="B6" s="32">
        <v>500</v>
      </c>
      <c r="C6" s="13">
        <f t="shared" si="1"/>
        <v>500</v>
      </c>
      <c r="D6" s="13">
        <f t="shared" si="1"/>
        <v>500</v>
      </c>
      <c r="E6" s="13">
        <f t="shared" si="0"/>
        <v>1500</v>
      </c>
    </row>
    <row r="7" spans="1:5" ht="15">
      <c r="A7" s="14" t="s">
        <v>42</v>
      </c>
      <c r="B7" s="32">
        <v>200</v>
      </c>
      <c r="C7" s="13">
        <f t="shared" si="1"/>
        <v>200</v>
      </c>
      <c r="D7" s="13">
        <f t="shared" si="1"/>
        <v>200</v>
      </c>
      <c r="E7" s="13">
        <f>+D7+C7+B7</f>
        <v>600</v>
      </c>
    </row>
    <row r="8" spans="1:5" ht="15">
      <c r="A8" s="28" t="s">
        <v>40</v>
      </c>
      <c r="B8" s="32">
        <v>200</v>
      </c>
      <c r="C8" s="13">
        <f t="shared" si="1"/>
        <v>200</v>
      </c>
      <c r="D8" s="13">
        <f t="shared" si="1"/>
        <v>200</v>
      </c>
      <c r="E8" s="13">
        <f t="shared" si="0"/>
        <v>600</v>
      </c>
    </row>
    <row r="9" spans="1:5" ht="15">
      <c r="A9" s="15" t="s">
        <v>41</v>
      </c>
      <c r="B9" s="29">
        <v>300</v>
      </c>
      <c r="C9" s="13">
        <f t="shared" si="1"/>
        <v>300</v>
      </c>
      <c r="D9" s="13">
        <f t="shared" si="1"/>
        <v>300</v>
      </c>
      <c r="E9" s="13">
        <f t="shared" si="0"/>
        <v>900</v>
      </c>
    </row>
    <row r="10" spans="1:5" ht="15">
      <c r="A10" s="16" t="s">
        <v>23</v>
      </c>
      <c r="B10" s="13">
        <f>SUM(B3:B9)</f>
        <v>17450</v>
      </c>
      <c r="C10" s="13">
        <f>SUM(C3:C9)</f>
        <v>17450</v>
      </c>
      <c r="D10" s="13">
        <f>SUM(D3:D9)</f>
        <v>17450</v>
      </c>
      <c r="E10" s="17">
        <f>SUM(E3:E9)</f>
        <v>52350</v>
      </c>
    </row>
    <row r="13" s="1" customFormat="1" ht="15"/>
    <row r="15" ht="15">
      <c r="G15" s="2"/>
    </row>
    <row r="16" spans="7:9" ht="15">
      <c r="G16" s="2"/>
      <c r="I16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</dc:creator>
  <cp:keywords/>
  <dc:description/>
  <cp:lastModifiedBy>Ruci Yauvoli</cp:lastModifiedBy>
  <cp:lastPrinted>2013-12-29T22:28:53Z</cp:lastPrinted>
  <dcterms:created xsi:type="dcterms:W3CDTF">2011-10-26T08:22:58Z</dcterms:created>
  <dcterms:modified xsi:type="dcterms:W3CDTF">2015-06-22T05:12:16Z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ATLASPDC-4-39708</vt:lpwstr>
  </property>
  <property fmtid="{D5CDD505-2E9C-101B-9397-08002B2CF9AE}" pid="4" name="_dlc_DocIdItemGu">
    <vt:lpwstr>ccddd69c-36c8-47f9-9a97-a81683cd13dd</vt:lpwstr>
  </property>
  <property fmtid="{D5CDD505-2E9C-101B-9397-08002B2CF9AE}" pid="5" name="_dlc_DocIdU">
    <vt:lpwstr>https://info.undp.org/docs/pdc/_layouts/DocIdRedir.aspx?ID=ATLASPDC-4-39708, ATLASPDC-4-39708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UndpDocStat">
    <vt:lpwstr>Approved</vt:lpwstr>
  </property>
  <property fmtid="{D5CDD505-2E9C-101B-9397-08002B2CF9AE}" pid="10" name="Atlas Document Ty">
    <vt:lpwstr>1107;#Other|10be685e-4bef-4aec-b905-4df3748c0781</vt:lpwstr>
  </property>
  <property fmtid="{D5CDD505-2E9C-101B-9397-08002B2CF9AE}" pid="11" name="UNDPCountryTaxHTFiel">
    <vt:lpwstr/>
  </property>
  <property fmtid="{D5CDD505-2E9C-101B-9397-08002B2CF9AE}" pid="12" name="UN LanguagesTaxHTFiel">
    <vt:lpwstr>English|7f98b732-4b5b-4b70-ba90-a0eff09b5d2d</vt:lpwstr>
  </property>
  <property fmtid="{D5CDD505-2E9C-101B-9397-08002B2CF9AE}" pid="13" name="UNDPFocusAreasTaxHTFiel">
    <vt:lpwstr/>
  </property>
  <property fmtid="{D5CDD505-2E9C-101B-9397-08002B2CF9AE}" pid="14" name="gc6531b704974d528487414686b72f">
    <vt:lpwstr>KIR|5016fd56-0295-4a1a-8978-538600032088</vt:lpwstr>
  </property>
  <property fmtid="{D5CDD505-2E9C-101B-9397-08002B2CF9AE}" pid="15" name="Operating Uni">
    <vt:lpwstr>1476;#KIR|5016fd56-0295-4a1a-8978-538600032088</vt:lpwstr>
  </property>
  <property fmtid="{D5CDD505-2E9C-101B-9397-08002B2CF9AE}" pid="16" name="UndpClassificationLev">
    <vt:lpwstr>Public</vt:lpwstr>
  </property>
  <property fmtid="{D5CDD505-2E9C-101B-9397-08002B2CF9AE}" pid="17" name="UndpOUCo">
    <vt:lpwstr/>
  </property>
  <property fmtid="{D5CDD505-2E9C-101B-9397-08002B2CF9AE}" pid="18" name="idff2b682fce4d0680503cd9036a32">
    <vt:lpwstr>Other|10be685e-4bef-4aec-b905-4df3748c0781</vt:lpwstr>
  </property>
  <property fmtid="{D5CDD505-2E9C-101B-9397-08002B2CF9AE}" pid="19" name="UNDPFocusAre">
    <vt:lpwstr/>
  </property>
  <property fmtid="{D5CDD505-2E9C-101B-9397-08002B2CF9AE}" pid="20" name="Outcom">
    <vt:lpwstr/>
  </property>
  <property fmtid="{D5CDD505-2E9C-101B-9397-08002B2CF9AE}" pid="21" name="PDC Document Catego">
    <vt:lpwstr>Project</vt:lpwstr>
  </property>
  <property fmtid="{D5CDD505-2E9C-101B-9397-08002B2CF9AE}" pid="22" name="UndpProject">
    <vt:lpwstr>00089572</vt:lpwstr>
  </property>
  <property fmtid="{D5CDD505-2E9C-101B-9397-08002B2CF9AE}" pid="23" name="TaxCatchA">
    <vt:lpwstr>763;#Draft|121d40a5-e62e-4d42-82e4-d6d12003de0a;#1476;#KIR|5016fd56-0295-4a1a-8978-538600032088;#1107;#Other|10be685e-4bef-4aec-b905-4df3748c0781;#1;#English|7f98b732-4b5b-4b70-ba90-a0eff09b5d2d</vt:lpwstr>
  </property>
  <property fmtid="{D5CDD505-2E9C-101B-9397-08002B2CF9AE}" pid="24" name="o4086b1782a74105bb5269035bccc8">
    <vt:lpwstr>Draft|121d40a5-e62e-4d42-82e4-d6d12003de0a</vt:lpwstr>
  </property>
  <property fmtid="{D5CDD505-2E9C-101B-9397-08002B2CF9AE}" pid="25" name="UNDPPublishedDa">
    <vt:lpwstr>2015-09-28T19:00:00Z</vt:lpwstr>
  </property>
  <property fmtid="{D5CDD505-2E9C-101B-9397-08002B2CF9AE}" pid="26" name="Atlas Document Stat">
    <vt:lpwstr>763;#Draft|121d40a5-e62e-4d42-82e4-d6d12003de0a</vt:lpwstr>
  </property>
  <property fmtid="{D5CDD505-2E9C-101B-9397-08002B2CF9AE}" pid="27" name="_Publish">
    <vt:lpwstr/>
  </property>
  <property fmtid="{D5CDD505-2E9C-101B-9397-08002B2CF9AE}" pid="28" name="Project Numb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Un">
    <vt:lpwstr/>
  </property>
  <property fmtid="{D5CDD505-2E9C-101B-9397-08002B2CF9AE}" pid="34" name="UnitTaxHTFiel">
    <vt:lpwstr/>
  </property>
  <property fmtid="{D5CDD505-2E9C-101B-9397-08002B2CF9AE}" pid="35" name="Project Manag">
    <vt:lpwstr/>
  </property>
  <property fmtid="{D5CDD505-2E9C-101B-9397-08002B2CF9AE}" pid="36" name="UndpIsTempla">
    <vt:lpwstr>No</vt:lpwstr>
  </property>
  <property fmtid="{D5CDD505-2E9C-101B-9397-08002B2CF9AE}" pid="37" name="UNDPDocumentCatego">
    <vt:lpwstr/>
  </property>
  <property fmtid="{D5CDD505-2E9C-101B-9397-08002B2CF9AE}" pid="38" name="UNDPDocumentCategoryTaxHTFiel">
    <vt:lpwstr/>
  </property>
  <property fmtid="{D5CDD505-2E9C-101B-9397-08002B2CF9AE}" pid="39" name="UNDPSumma">
    <vt:lpwstr/>
  </property>
  <property fmtid="{D5CDD505-2E9C-101B-9397-08002B2CF9AE}" pid="40" name="UndpDocForm">
    <vt:lpwstr/>
  </property>
  <property fmtid="{D5CDD505-2E9C-101B-9397-08002B2CF9AE}" pid="41" name="UndpDocTypeMMTaxHTFiel">
    <vt:lpwstr/>
  </property>
  <property fmtid="{D5CDD505-2E9C-101B-9397-08002B2CF9AE}" pid="42" name="DocumentSetDescripti">
    <vt:lpwstr/>
  </property>
  <property fmtid="{D5CDD505-2E9C-101B-9397-08002B2CF9AE}" pid="43" name="UndpUnit">
    <vt:lpwstr/>
  </property>
  <property fmtid="{D5CDD505-2E9C-101B-9397-08002B2CF9AE}" pid="44" name="c4e2ab2cc9354bbf9064eeb465a566">
    <vt:lpwstr/>
  </property>
  <property fmtid="{D5CDD505-2E9C-101B-9397-08002B2CF9AE}" pid="45" name="eRegFilingCode">
    <vt:lpwstr/>
  </property>
  <property fmtid="{D5CDD505-2E9C-101B-9397-08002B2CF9AE}" pid="46" name="display_urn:schemas-microsoft-com:office:office#Edit">
    <vt:lpwstr>Ruci Yauvoli</vt:lpwstr>
  </property>
  <property fmtid="{D5CDD505-2E9C-101B-9397-08002B2CF9AE}" pid="47" name="display_urn:schemas-microsoft-com:office:office#Auth">
    <vt:lpwstr>Ruci Yauvoli</vt:lpwstr>
  </property>
</Properties>
</file>